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ACHUNEK ZYSKÓW I STRAT (2)" sheetId="1" r:id="rId1"/>
  </sheets>
  <externalReferences>
    <externalReference r:id="rId4"/>
  </externalReferences>
  <definedNames>
    <definedName name="_xlnm.Print_Area" localSheetId="0">'RACHUNEK ZYSKÓW I STRAT (2)'!$A$1:$D$53</definedName>
  </definedNames>
  <calcPr fullCalcOnLoad="1"/>
</workbook>
</file>

<file path=xl/sharedStrings.xml><?xml version="1.0" encoding="utf-8"?>
<sst xmlns="http://schemas.openxmlformats.org/spreadsheetml/2006/main" count="97" uniqueCount="70">
  <si>
    <t>Rachunek zysków i strat na 31.12.2006 r</t>
  </si>
  <si>
    <t>Lp</t>
  </si>
  <si>
    <t>Wyszczególnienie</t>
  </si>
  <si>
    <t>BO 1.01.2006  r</t>
  </si>
  <si>
    <t>BZ  31.12.2006 r</t>
  </si>
  <si>
    <t>A</t>
  </si>
  <si>
    <t>Przychody ze sprzedaży i zrównane z nimi, w tym</t>
  </si>
  <si>
    <t>od jednostek powiązanych</t>
  </si>
  <si>
    <t>I</t>
  </si>
  <si>
    <t xml:space="preserve">Przychody ze sprzedaży produktów </t>
  </si>
  <si>
    <t>II</t>
  </si>
  <si>
    <t>Zmiana stanu produktów (zwiększenie - wartość dodatnia; zmniejszenie wartość ujemna)</t>
  </si>
  <si>
    <t>III</t>
  </si>
  <si>
    <t>Koszt wytworzenia produktów na własne potrzeby</t>
  </si>
  <si>
    <t>IV</t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</si>
  <si>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</si>
  <si>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</si>
  <si>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</si>
  <si>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</si>
  <si>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</si>
  <si>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</si>
  <si>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</si>
  <si>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</si>
  <si>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</si>
  <si>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 xml:space="preserve"> </t>
  </si>
  <si>
    <t>VI</t>
  </si>
  <si>
    <t>Ubezpieczenia społeczne i inne świadczenia</t>
  </si>
  <si>
    <t>VII</t>
  </si>
  <si>
    <t>Pozostałe koszty rodzajowe</t>
  </si>
  <si>
    <t>VIII</t>
  </si>
  <si>
    <t>Wartość sprzedanych towarów i materiałów</t>
  </si>
  <si>
    <t>C</t>
  </si>
  <si>
    <t>Zysk / strata ze sprzedaży ( A - B )</t>
  </si>
  <si>
    <t>D</t>
  </si>
  <si>
    <t>Pozostałe przychody operacyjne</t>
  </si>
  <si>
    <t>Zysk ze zbycia niefinansowych aktywów trwałych</t>
  </si>
  <si>
    <t>Dotacje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</si>
  <si>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</si>
  <si>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</si>
  <si>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</si>
  <si>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</si>
  <si>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</si>
  <si>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</si>
  <si>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</si>
  <si>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Zysk / strata z działalności operacyjnej ( C + D - E )</t>
  </si>
  <si>
    <t>G</t>
  </si>
  <si>
    <t>Przychody finansowe</t>
  </si>
  <si>
    <t>Dywidendy i udziały w zyskach, w tym</t>
  </si>
  <si>
    <t xml:space="preserve"> - od jednostek powiązanych</t>
  </si>
  <si>
    <t>Odsetki, w tym</t>
  </si>
  <si>
    <t>Zysk ze zbycia inwestycji</t>
  </si>
  <si>
    <t>Aktualizacja wartości inwestycji</t>
  </si>
  <si>
    <t>Inne</t>
  </si>
  <si>
    <t>H</t>
  </si>
  <si>
    <t>Koszty finansowe</t>
  </si>
  <si>
    <t>Strata ze zbycia inwestycji</t>
  </si>
  <si>
    <t>Zysk/strata z działalności gospodarczej (F+G-H)</t>
  </si>
  <si>
    <t>J</t>
  </si>
  <si>
    <t>Wynik zdarzeń nadzwyczajnych (J.I-J.II)</t>
  </si>
  <si>
    <t>Zyski nadzwyczajne</t>
  </si>
  <si>
    <t>Straty nadzwyczajne</t>
  </si>
  <si>
    <t>K</t>
  </si>
  <si>
    <t>Zysk / strata brutto ( I+/-J )</t>
  </si>
  <si>
    <t>L</t>
  </si>
  <si>
    <t>Podatek dochodowy</t>
  </si>
  <si>
    <t>M</t>
  </si>
  <si>
    <t>Pozostałe obwiązkowe zmniejszenie zysku (zwiększenie straty)</t>
  </si>
  <si>
    <t>N</t>
  </si>
  <si>
    <t>Zysk / strata netto (K- L-M )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</si>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</sst>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\ &quot;zł&quot;_-;\-* #,##0\ &quot;zł&quot;_-;_-* &quot;-&quot;??\ &quot;zł&quot;_-;_-@_-"/>
    <numFmt numFmtId="169" formatCode="#,##0.00_ ;\-#,##0.00\ 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"/>
    <numFmt numFmtId="173" formatCode="0.0"/>
    <numFmt numFmtId="174" formatCode="0.000"/>
    <numFmt numFmtId="175" formatCode="#,##0_ ;\-#,##0\ 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4" fontId="0" fillId="0" borderId="5" xfId="0" applyNumberFormat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4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4" fontId="0" fillId="0" borderId="8" xfId="0" applyNumberForma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4" fontId="4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wer\serwer-dok\sprawozdania%20cent.ekon.%20zarzadz%202006\m-czne%20SPRAWOZDANIE%20PRZYCHD&#211;W%20,%20KOSZT&#211;W%20I%20ZBOWI&#260;ZANIACH%20%20ROK%202006\SPRAWOZDANIE%20%20M-C%20grudzie&#324;%202006%2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ychody i koszty"/>
      <sheetName val="ŚRODKI TRWAŁE"/>
      <sheetName val="nalezności"/>
      <sheetName val="ZOBOWIĄZANIA"/>
      <sheetName val="SPRAWOZADANIE"/>
      <sheetName val="BILANS"/>
      <sheetName val="RACHUNEK ZYSKÓW I STRAT"/>
      <sheetName val="DANE DO F-01"/>
      <sheetName val="SPRAWOZDANIE F-01"/>
      <sheetName val="sprawozdanie f-01w tys"/>
      <sheetName val="WSKAŻNIKI"/>
    </sheetNames>
    <sheetDataSet>
      <sheetData sheetId="0">
        <row r="11">
          <cell r="F11">
            <v>439286.72</v>
          </cell>
        </row>
        <row r="12">
          <cell r="F12">
            <v>221781.9</v>
          </cell>
        </row>
        <row r="13">
          <cell r="F13">
            <v>19996.37</v>
          </cell>
        </row>
        <row r="14">
          <cell r="F14">
            <v>38822.02</v>
          </cell>
        </row>
        <row r="15">
          <cell r="F15">
            <v>25803.15</v>
          </cell>
        </row>
        <row r="16">
          <cell r="F16">
            <v>816551.79</v>
          </cell>
        </row>
        <row r="19">
          <cell r="F19">
            <v>1780.34</v>
          </cell>
        </row>
        <row r="21">
          <cell r="F21">
            <v>8817096.04</v>
          </cell>
        </row>
        <row r="27">
          <cell r="F27">
            <v>265886.56</v>
          </cell>
        </row>
        <row r="28">
          <cell r="F28">
            <v>1071857.2</v>
          </cell>
        </row>
        <row r="30">
          <cell r="F30">
            <v>1930440.26</v>
          </cell>
        </row>
        <row r="33">
          <cell r="F33">
            <v>54196.6</v>
          </cell>
        </row>
        <row r="34">
          <cell r="F34">
            <v>4699810.37</v>
          </cell>
        </row>
        <row r="36">
          <cell r="F36">
            <v>899140.14</v>
          </cell>
        </row>
        <row r="40">
          <cell r="F40">
            <v>13532.21</v>
          </cell>
        </row>
        <row r="45">
          <cell r="F45">
            <v>123096.99</v>
          </cell>
        </row>
        <row r="51">
          <cell r="F51">
            <v>51261</v>
          </cell>
        </row>
        <row r="56">
          <cell r="F56">
            <v>-6070.6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SheetLayoutView="100" workbookViewId="0" topLeftCell="A29">
      <selection activeCell="D54" sqref="D54"/>
    </sheetView>
  </sheetViews>
  <sheetFormatPr defaultColWidth="9.140625" defaultRowHeight="12.75"/>
  <cols>
    <col min="1" max="1" width="4.57421875" style="0" customWidth="1"/>
    <col min="2" max="2" width="47.57421875" style="0" customWidth="1"/>
    <col min="3" max="3" width="16.28125" style="0" customWidth="1"/>
    <col min="4" max="4" width="17.7109375" style="0" customWidth="1"/>
    <col min="5" max="5" width="11.7109375" style="0" bestFit="1" customWidth="1"/>
  </cols>
  <sheetData>
    <row r="1" spans="1:4" s="2" customFormat="1" ht="30" customHeight="1" thickBot="1">
      <c r="A1" s="1" t="s">
        <v>0</v>
      </c>
      <c r="B1" s="1"/>
      <c r="C1" s="1"/>
      <c r="D1" s="1"/>
    </row>
    <row r="2" spans="1:4" s="2" customFormat="1" ht="45" customHeight="1" thickBot="1">
      <c r="A2" s="3" t="s">
        <v>1</v>
      </c>
      <c r="B2" s="4" t="s">
        <v>2</v>
      </c>
      <c r="C2" s="3" t="s">
        <v>3</v>
      </c>
      <c r="D2" s="3" t="s">
        <v>4</v>
      </c>
    </row>
    <row r="3" spans="1:7" ht="15.75" customHeight="1">
      <c r="A3" s="5" t="s">
        <v>5</v>
      </c>
      <c r="B3" s="6" t="s">
        <v>6</v>
      </c>
      <c r="C3" s="7">
        <f>SUM(C5:C8)</f>
        <v>8894612</v>
      </c>
      <c r="D3" s="7">
        <f>+D5+D6+D8</f>
        <v>9472094.059999999</v>
      </c>
      <c r="E3" s="8"/>
      <c r="G3" s="8"/>
    </row>
    <row r="4" spans="1:4" ht="15.75" customHeight="1">
      <c r="A4" s="5"/>
      <c r="B4" s="9" t="s">
        <v>7</v>
      </c>
      <c r="C4" s="7"/>
      <c r="D4" s="7"/>
    </row>
    <row r="5" spans="1:4" ht="15.75" customHeight="1">
      <c r="A5" s="10" t="s">
        <v>8</v>
      </c>
      <c r="B5" s="11" t="s">
        <v>9</v>
      </c>
      <c r="C5" s="12">
        <f>8564480.64+225248.16</f>
        <v>8789728.8</v>
      </c>
      <c r="D5" s="12">
        <f>'[1]przychody i koszty'!F11+'[1]przychody i koszty'!F12+'[1]przychody i koszty'!F21</f>
        <v>9478164.659999998</v>
      </c>
    </row>
    <row r="6" spans="1:4" ht="28.5" customHeight="1">
      <c r="A6" s="10" t="s">
        <v>10</v>
      </c>
      <c r="B6" s="11" t="s">
        <v>11</v>
      </c>
      <c r="C6" s="12">
        <v>6070.6</v>
      </c>
      <c r="D6" s="12">
        <f>'[1]przychody i koszty'!F56</f>
        <v>-6070.6</v>
      </c>
    </row>
    <row r="7" spans="1:4" ht="15.75" customHeight="1">
      <c r="A7" s="10" t="s">
        <v>12</v>
      </c>
      <c r="B7" s="11" t="s">
        <v>13</v>
      </c>
      <c r="C7" s="12"/>
      <c r="D7" s="12"/>
    </row>
    <row r="8" spans="1:4" ht="15.75" customHeight="1">
      <c r="A8" s="10" t="s">
        <v>14</v>
      </c>
      <c r="B8" s="11" t="s">
        <v>15</v>
      </c>
      <c r="C8" s="13">
        <v>98812.6</v>
      </c>
      <c r="D8" s="13"/>
    </row>
    <row r="9" spans="1:4" ht="15.75" customHeight="1">
      <c r="A9" s="14" t="s">
        <v>16</v>
      </c>
      <c r="B9" s="15" t="s">
        <v>17</v>
      </c>
      <c r="C9" s="16">
        <f>SUM(C10:C17)</f>
        <v>8844872.31</v>
      </c>
      <c r="D9" s="17">
        <f>SUM(D10:D17)</f>
        <v>8934863.340000002</v>
      </c>
    </row>
    <row r="10" spans="1:4" ht="15.75" customHeight="1">
      <c r="A10" s="10" t="s">
        <v>8</v>
      </c>
      <c r="B10" s="11" t="s">
        <v>18</v>
      </c>
      <c r="C10" s="13">
        <v>299702.35</v>
      </c>
      <c r="D10" s="13">
        <f>'[1]przychody i koszty'!F27</f>
        <v>265886.56</v>
      </c>
    </row>
    <row r="11" spans="1:4" ht="15.75" customHeight="1">
      <c r="A11" s="10" t="s">
        <v>10</v>
      </c>
      <c r="B11" s="11" t="s">
        <v>19</v>
      </c>
      <c r="C11" s="13">
        <f>637248.49+354861.8</f>
        <v>992110.29</v>
      </c>
      <c r="D11" s="13">
        <f>'[1]przychody i koszty'!F28</f>
        <v>1071857.2</v>
      </c>
    </row>
    <row r="12" spans="1:4" ht="15.75" customHeight="1">
      <c r="A12" s="10" t="s">
        <v>12</v>
      </c>
      <c r="B12" s="11" t="s">
        <v>20</v>
      </c>
      <c r="C12" s="13">
        <v>1310793.59</v>
      </c>
      <c r="D12" s="13">
        <f>'[1]przychody i koszty'!F30</f>
        <v>1930440.26</v>
      </c>
    </row>
    <row r="13" spans="1:4" ht="15.75" customHeight="1">
      <c r="A13" s="10" t="s">
        <v>14</v>
      </c>
      <c r="B13" s="11" t="s">
        <v>21</v>
      </c>
      <c r="C13" s="13">
        <f>249878.9+890.65</f>
        <v>250769.55</v>
      </c>
      <c r="D13" s="13">
        <f>'[1]przychody i koszty'!F33</f>
        <v>54196.6</v>
      </c>
    </row>
    <row r="14" spans="1:6" ht="15.75" customHeight="1">
      <c r="A14" s="10" t="s">
        <v>22</v>
      </c>
      <c r="B14" s="11" t="s">
        <v>23</v>
      </c>
      <c r="C14" s="13">
        <v>4923260.13</v>
      </c>
      <c r="D14" s="13">
        <f>'[1]przychody i koszty'!F34</f>
        <v>4699810.37</v>
      </c>
      <c r="F14" t="s">
        <v>24</v>
      </c>
    </row>
    <row r="15" spans="1:4" ht="15.75" customHeight="1">
      <c r="A15" s="10" t="s">
        <v>25</v>
      </c>
      <c r="B15" s="11" t="s">
        <v>26</v>
      </c>
      <c r="C15" s="13">
        <v>934720.17</v>
      </c>
      <c r="D15" s="13">
        <f>'[1]przychody i koszty'!F36</f>
        <v>899140.14</v>
      </c>
    </row>
    <row r="16" spans="1:4" ht="15.75" customHeight="1">
      <c r="A16" s="10" t="s">
        <v>27</v>
      </c>
      <c r="B16" s="11" t="s">
        <v>28</v>
      </c>
      <c r="C16" s="13">
        <v>31078.05</v>
      </c>
      <c r="D16" s="13">
        <f>'[1]przychody i koszty'!F40</f>
        <v>13532.21</v>
      </c>
    </row>
    <row r="17" spans="1:4" ht="15.75" customHeight="1">
      <c r="A17" s="10" t="s">
        <v>29</v>
      </c>
      <c r="B17" s="11" t="s">
        <v>30</v>
      </c>
      <c r="C17" s="13">
        <v>102438.18</v>
      </c>
      <c r="D17" s="13"/>
    </row>
    <row r="18" spans="1:4" ht="15.75" customHeight="1">
      <c r="A18" s="14" t="s">
        <v>31</v>
      </c>
      <c r="B18" s="15" t="s">
        <v>32</v>
      </c>
      <c r="C18" s="16">
        <f>SUM(C3,-C9)</f>
        <v>49739.69</v>
      </c>
      <c r="D18" s="16">
        <f>SUM(D3,-D9)</f>
        <v>537230.719999997</v>
      </c>
    </row>
    <row r="19" spans="1:4" ht="15.75" customHeight="1">
      <c r="A19" s="14" t="s">
        <v>33</v>
      </c>
      <c r="B19" s="15" t="s">
        <v>34</v>
      </c>
      <c r="C19" s="16">
        <f>SUM(C20:C22)</f>
        <v>872776.67</v>
      </c>
      <c r="D19" s="16">
        <f>SUM(D20:D22)</f>
        <v>901173.3300000001</v>
      </c>
    </row>
    <row r="20" spans="1:5" ht="15.75" customHeight="1">
      <c r="A20" s="10" t="s">
        <v>8</v>
      </c>
      <c r="B20" s="11" t="s">
        <v>35</v>
      </c>
      <c r="C20" s="12">
        <f>641118.04-76861.88</f>
        <v>564256.16</v>
      </c>
      <c r="D20" s="12"/>
      <c r="E20" s="18"/>
    </row>
    <row r="21" spans="1:4" ht="15.75" customHeight="1">
      <c r="A21" s="10" t="s">
        <v>10</v>
      </c>
      <c r="B21" s="11" t="s">
        <v>36</v>
      </c>
      <c r="C21" s="12"/>
      <c r="D21" s="12"/>
    </row>
    <row r="22" spans="1:4" ht="15.75" customHeight="1">
      <c r="A22" s="10" t="s">
        <v>12</v>
      </c>
      <c r="B22" s="11" t="s">
        <v>37</v>
      </c>
      <c r="C22" s="12">
        <f>948747.9-76861.88-564256.16+890.65</f>
        <v>308520.51</v>
      </c>
      <c r="D22" s="12">
        <f>'[1]przychody i koszty'!F13+'[1]przychody i koszty'!F14+'[1]przychody i koszty'!F15+'[1]przychody i koszty'!F16</f>
        <v>901173.3300000001</v>
      </c>
    </row>
    <row r="23" spans="1:4" ht="15.75" customHeight="1">
      <c r="A23" s="14" t="s">
        <v>38</v>
      </c>
      <c r="B23" s="15" t="s">
        <v>39</v>
      </c>
      <c r="C23" s="16">
        <f>SUM(C24:C26)</f>
        <v>96735.62</v>
      </c>
      <c r="D23" s="16">
        <f>SUM(D24:D26)</f>
        <v>246246.63</v>
      </c>
    </row>
    <row r="24" spans="1:4" ht="15.75" customHeight="1">
      <c r="A24" s="10" t="s">
        <v>8</v>
      </c>
      <c r="B24" s="11" t="s">
        <v>40</v>
      </c>
      <c r="C24" s="12"/>
      <c r="D24" s="12"/>
    </row>
    <row r="25" spans="1:4" ht="15.75" customHeight="1">
      <c r="A25" s="10" t="s">
        <v>10</v>
      </c>
      <c r="B25" s="11" t="s">
        <v>41</v>
      </c>
      <c r="C25" s="12"/>
      <c r="D25" s="12"/>
    </row>
    <row r="26" spans="1:4" ht="15.75" customHeight="1">
      <c r="A26" s="19" t="s">
        <v>12</v>
      </c>
      <c r="B26" s="20" t="s">
        <v>42</v>
      </c>
      <c r="C26" s="21">
        <f>173597.5-76861.88</f>
        <v>96735.62</v>
      </c>
      <c r="D26" s="21">
        <v>246246.63</v>
      </c>
    </row>
    <row r="27" spans="1:4" ht="15.75" customHeight="1">
      <c r="A27" s="14" t="s">
        <v>43</v>
      </c>
      <c r="B27" s="15" t="s">
        <v>44</v>
      </c>
      <c r="C27" s="16">
        <f>SUM(C18,C19,-C23)</f>
        <v>825780.74</v>
      </c>
      <c r="D27" s="16">
        <f>SUM(D18,D19,-D23)</f>
        <v>1192157.4199999971</v>
      </c>
    </row>
    <row r="28" spans="1:4" ht="15.75" customHeight="1">
      <c r="A28" s="14" t="s">
        <v>45</v>
      </c>
      <c r="B28" s="15" t="s">
        <v>46</v>
      </c>
      <c r="C28" s="16">
        <f>SUM(C29,C31,C33:C35)</f>
        <v>8507.77</v>
      </c>
      <c r="D28" s="16">
        <f>SUM(D29,D31,D33:D35)</f>
        <v>1780.34</v>
      </c>
    </row>
    <row r="29" spans="1:4" ht="15.75" customHeight="1">
      <c r="A29" s="10" t="s">
        <v>8</v>
      </c>
      <c r="B29" s="11" t="s">
        <v>47</v>
      </c>
      <c r="C29" s="12"/>
      <c r="D29" s="12"/>
    </row>
    <row r="30" spans="1:4" ht="15.75" customHeight="1">
      <c r="A30" s="10"/>
      <c r="B30" s="11" t="s">
        <v>48</v>
      </c>
      <c r="C30" s="12"/>
      <c r="D30" s="12"/>
    </row>
    <row r="31" spans="1:4" ht="15.75" customHeight="1">
      <c r="A31" s="10" t="s">
        <v>10</v>
      </c>
      <c r="B31" s="11" t="s">
        <v>49</v>
      </c>
      <c r="C31" s="12">
        <v>8507.77</v>
      </c>
      <c r="D31" s="12">
        <f>'[1]przychody i koszty'!F19</f>
        <v>1780.34</v>
      </c>
    </row>
    <row r="32" spans="1:4" ht="15.75" customHeight="1">
      <c r="A32" s="10"/>
      <c r="B32" s="11" t="s">
        <v>48</v>
      </c>
      <c r="C32" s="12"/>
      <c r="D32" s="12"/>
    </row>
    <row r="33" spans="1:4" ht="15.75" customHeight="1">
      <c r="A33" s="10" t="s">
        <v>12</v>
      </c>
      <c r="B33" s="11" t="s">
        <v>50</v>
      </c>
      <c r="C33" s="12"/>
      <c r="D33" s="12"/>
    </row>
    <row r="34" spans="1:4" ht="15.75" customHeight="1">
      <c r="A34" s="10" t="s">
        <v>14</v>
      </c>
      <c r="B34" s="11" t="s">
        <v>51</v>
      </c>
      <c r="C34" s="12"/>
      <c r="D34" s="12"/>
    </row>
    <row r="35" spans="1:4" ht="15.75" customHeight="1">
      <c r="A35" s="10" t="s">
        <v>22</v>
      </c>
      <c r="B35" s="11" t="s">
        <v>52</v>
      </c>
      <c r="C35" s="12"/>
      <c r="D35" s="12">
        <f>'[1]przychody i koszty'!F20</f>
        <v>0</v>
      </c>
    </row>
    <row r="36" spans="1:4" ht="15.75" customHeight="1">
      <c r="A36" s="14" t="s">
        <v>53</v>
      </c>
      <c r="B36" s="15" t="s">
        <v>54</v>
      </c>
      <c r="C36" s="16">
        <f>SUM(C37,C39:C41)</f>
        <v>82529.61</v>
      </c>
      <c r="D36" s="16">
        <f>SUM(D37,D39:D41)</f>
        <v>123096.99</v>
      </c>
    </row>
    <row r="37" spans="1:4" ht="15.75" customHeight="1">
      <c r="A37" s="10" t="s">
        <v>8</v>
      </c>
      <c r="B37" s="11" t="s">
        <v>49</v>
      </c>
      <c r="C37" s="12">
        <v>82529.61</v>
      </c>
      <c r="D37" s="12">
        <f>'[1]przychody i koszty'!F45</f>
        <v>123096.99</v>
      </c>
    </row>
    <row r="38" spans="1:4" ht="15.75" customHeight="1">
      <c r="A38" s="10"/>
      <c r="B38" s="11" t="s">
        <v>48</v>
      </c>
      <c r="C38" s="12"/>
      <c r="D38" s="12"/>
    </row>
    <row r="39" spans="1:4" ht="15.75" customHeight="1">
      <c r="A39" s="10" t="s">
        <v>10</v>
      </c>
      <c r="B39" s="11" t="s">
        <v>55</v>
      </c>
      <c r="C39" s="12"/>
      <c r="D39" s="12"/>
    </row>
    <row r="40" spans="1:4" ht="15.75" customHeight="1">
      <c r="A40" s="10" t="s">
        <v>12</v>
      </c>
      <c r="B40" s="11" t="s">
        <v>51</v>
      </c>
      <c r="C40" s="12"/>
      <c r="D40" s="12"/>
    </row>
    <row r="41" spans="1:4" ht="15.75" customHeight="1">
      <c r="A41" s="22" t="s">
        <v>14</v>
      </c>
      <c r="B41" s="23" t="s">
        <v>52</v>
      </c>
      <c r="C41" s="24"/>
      <c r="D41" s="24"/>
    </row>
    <row r="42" spans="1:4" ht="15.75" customHeight="1">
      <c r="A42" s="25" t="s">
        <v>8</v>
      </c>
      <c r="B42" s="26" t="s">
        <v>56</v>
      </c>
      <c r="C42" s="27">
        <f>SUM(C27,C28,-C36)</f>
        <v>751758.9</v>
      </c>
      <c r="D42" s="27">
        <f>SUM(D27,D28,-D36)</f>
        <v>1070840.7699999972</v>
      </c>
    </row>
    <row r="43" spans="1:4" ht="15.75" customHeight="1">
      <c r="A43" s="25" t="s">
        <v>57</v>
      </c>
      <c r="B43" s="26" t="s">
        <v>58</v>
      </c>
      <c r="C43" s="27">
        <f>SUM(C44:C45)</f>
        <v>-13966.83</v>
      </c>
      <c r="D43" s="27">
        <f>SUM(D44:D45)</f>
        <v>-51261</v>
      </c>
    </row>
    <row r="44" spans="1:4" ht="15.75" customHeight="1">
      <c r="A44" s="28" t="s">
        <v>8</v>
      </c>
      <c r="B44" s="29" t="s">
        <v>59</v>
      </c>
      <c r="C44" s="30"/>
      <c r="D44" s="30">
        <v>0</v>
      </c>
    </row>
    <row r="45" spans="1:4" ht="15.75" customHeight="1">
      <c r="A45" s="31" t="s">
        <v>10</v>
      </c>
      <c r="B45" s="32" t="s">
        <v>60</v>
      </c>
      <c r="C45" s="33">
        <v>-13966.83</v>
      </c>
      <c r="D45" s="33">
        <f>-'[1]przychody i koszty'!F51</f>
        <v>-51261</v>
      </c>
    </row>
    <row r="46" spans="1:4" ht="15.75" customHeight="1">
      <c r="A46" s="14" t="s">
        <v>61</v>
      </c>
      <c r="B46" s="15" t="s">
        <v>62</v>
      </c>
      <c r="C46" s="16">
        <f>SUM(C42,C43)</f>
        <v>737792.07</v>
      </c>
      <c r="D46" s="16">
        <f>SUM(D42,D43)</f>
        <v>1019579.7699999972</v>
      </c>
    </row>
    <row r="47" spans="1:4" ht="15.75" customHeight="1">
      <c r="A47" s="14" t="s">
        <v>63</v>
      </c>
      <c r="B47" s="15" t="s">
        <v>64</v>
      </c>
      <c r="C47" s="16"/>
      <c r="D47" s="16"/>
    </row>
    <row r="48" spans="1:4" ht="30" customHeight="1">
      <c r="A48" s="14" t="s">
        <v>65</v>
      </c>
      <c r="B48" s="15" t="s">
        <v>66</v>
      </c>
      <c r="C48" s="16"/>
      <c r="D48" s="16"/>
    </row>
    <row r="49" spans="1:4" ht="15.75" customHeight="1" thickBot="1">
      <c r="A49" s="34" t="s">
        <v>67</v>
      </c>
      <c r="B49" s="35" t="s">
        <v>68</v>
      </c>
      <c r="C49" s="36">
        <f>SUM(C46,-C47,-C48)</f>
        <v>737792.07</v>
      </c>
      <c r="D49" s="36">
        <f>SUM(D46,-D47,-D48)</f>
        <v>1019579.7699999972</v>
      </c>
    </row>
    <row r="50" spans="1:5" ht="15" customHeight="1">
      <c r="A50" s="37"/>
      <c r="B50" s="38"/>
      <c r="E50" s="8"/>
    </row>
    <row r="51" spans="1:5" ht="15" customHeight="1">
      <c r="A51" s="39"/>
      <c r="B51" s="40"/>
      <c r="C51" s="40"/>
      <c r="D51" s="40"/>
      <c r="E51" s="8"/>
    </row>
    <row r="52" spans="1:2" ht="12.75">
      <c r="A52" s="37"/>
      <c r="B52" s="38"/>
    </row>
    <row r="53" spans="1:4" ht="12.75">
      <c r="A53" s="40" t="s">
        <v>69</v>
      </c>
      <c r="B53" s="40"/>
      <c r="C53" s="40"/>
      <c r="D53" s="40"/>
    </row>
    <row r="54" spans="1:2" ht="12.75">
      <c r="A54" s="37"/>
      <c r="B54" s="38"/>
    </row>
    <row r="55" spans="1:2" ht="12.75">
      <c r="A55" s="37"/>
      <c r="B55" s="38"/>
    </row>
    <row r="56" spans="1:2" ht="12.75">
      <c r="A56" s="37"/>
      <c r="B56" s="38"/>
    </row>
    <row r="57" spans="1:2" ht="12.75">
      <c r="A57" s="37"/>
      <c r="B57" s="38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</sheetData>
  <mergeCells count="3">
    <mergeCell ref="A1:D1"/>
    <mergeCell ref="A51:D51"/>
    <mergeCell ref="A53:D5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&amp;CRACHUNEK ZYSKÓW I STRAT
(wariant porównawczy)
za rok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SPZPS</dc:creator>
  <cp:keywords/>
  <dc:description/>
  <cp:lastModifiedBy>SPZPS</cp:lastModifiedBy>
  <dcterms:created xsi:type="dcterms:W3CDTF">2007-05-10T11:21:15Z</dcterms:created>
  <dcterms:modified xsi:type="dcterms:W3CDTF">2007-05-10T11:21:36Z</dcterms:modified>
  <cp:category/>
  <cp:version/>
  <cp:contentType/>
  <cp:contentStatus/>
</cp:coreProperties>
</file>