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834" activeTab="4"/>
  </bookViews>
  <sheets>
    <sheet name="Wprowadzenie" sheetId="1" r:id="rId1"/>
    <sheet name="Aktywa" sheetId="2" r:id="rId2"/>
    <sheet name="Pasywa" sheetId="3" r:id="rId3"/>
    <sheet name="RZiS_k" sheetId="4" r:id="rId4"/>
    <sheet name="RZiS_p" sheetId="5" r:id="rId5"/>
    <sheet name="Spis" sheetId="6" r:id="rId6"/>
    <sheet name="N 1A_1C" sheetId="7" r:id="rId7"/>
    <sheet name="N 1D_1N" sheetId="8" r:id="rId8"/>
    <sheet name="N 2_4" sheetId="9" r:id="rId9"/>
    <sheet name="N 5" sheetId="10" r:id="rId10"/>
    <sheet name="N 6A_7B" sheetId="11" r:id="rId11"/>
    <sheet name="N 8A_9" sheetId="12" r:id="rId12"/>
    <sheet name="N 9A_9D" sheetId="13" r:id="rId13"/>
    <sheet name="N 10A" sheetId="14" r:id="rId14"/>
    <sheet name="N 10B_10E" sheetId="15" r:id="rId15"/>
    <sheet name="N 10F" sheetId="16" r:id="rId16"/>
    <sheet name="N 11_13" sheetId="17" r:id="rId17"/>
    <sheet name="IF_info" sheetId="18" r:id="rId18"/>
    <sheet name="N_RZIS" sheetId="19" r:id="rId19"/>
    <sheet name="RPPinfo" sheetId="20" r:id="rId20"/>
    <sheet name="U_IV" sheetId="21" r:id="rId21"/>
    <sheet name="U_V_VII" sheetId="22" r:id="rId22"/>
    <sheet name="ZZWK" sheetId="23" r:id="rId23"/>
    <sheet name="RPP" sheetId="24" r:id="rId24"/>
    <sheet name="RPB" sheetId="25" r:id="rId25"/>
  </sheets>
  <definedNames>
    <definedName name="_xlnm.Print_Area" localSheetId="1">'Aktywa'!$A$1:$F$87</definedName>
    <definedName name="_xlnm.Print_Area" localSheetId="7">'N 1D_1N'!$A$1:$D$226</definedName>
    <definedName name="_xlnm.Print_Area" localSheetId="2">'Pasywa'!$A$2:$F$66</definedName>
    <definedName name="_xlnm.Print_Area" localSheetId="23">'RPP'!$A$1:$D$68</definedName>
    <definedName name="_xlnm.Print_Area" localSheetId="3">'RZiS_k'!$A$2:$E$54</definedName>
    <definedName name="_xlnm.Print_Area" localSheetId="4">'RZiS_p'!$A$2:$F$59</definedName>
    <definedName name="_xlnm.Print_Area" localSheetId="20">'U_IV'!$A$1:$F$36</definedName>
    <definedName name="_xlnm.Print_Area" localSheetId="0">'Wprowadzenie'!$A$1:$C$84</definedName>
    <definedName name="_xlnm.Print_Area" localSheetId="22">'ZZWK'!$A$1:$F$67</definedName>
  </definedNames>
  <calcPr fullCalcOnLoad="1"/>
</workbook>
</file>

<file path=xl/sharedStrings.xml><?xml version="1.0" encoding="utf-8"?>
<sst xmlns="http://schemas.openxmlformats.org/spreadsheetml/2006/main" count="3112" uniqueCount="1287">
  <si>
    <t>Wprowadzenie do sprawozdania finansowego</t>
  </si>
  <si>
    <t>za rok obrotowy 2006</t>
  </si>
  <si>
    <t>1.</t>
  </si>
  <si>
    <t>Dane identyfikacyjne jednostki</t>
  </si>
  <si>
    <t>Nazwa (firma) i siedziba jednostki</t>
  </si>
  <si>
    <t xml:space="preserve">Samodzielny Publiczny Zespół Przychodni Specjalistycznych </t>
  </si>
  <si>
    <t xml:space="preserve"> 87-800 Włocławek ul. Szpitalna 6A</t>
  </si>
  <si>
    <t>Oddziały / filie</t>
  </si>
  <si>
    <t xml:space="preserve">Podstawowy przedmiot działalności jednostki </t>
  </si>
  <si>
    <t>Informacja o obowiązku corocznego badania przez biegłego</t>
  </si>
  <si>
    <t>brak wymogu corocznego badania</t>
  </si>
  <si>
    <t>Identyfikacja podatkowa</t>
  </si>
  <si>
    <t>Numer NIP:888-22-32-566</t>
  </si>
  <si>
    <t xml:space="preserve">Urząd  Skarbowy </t>
  </si>
  <si>
    <t>we Włocławku</t>
  </si>
  <si>
    <t>Rejestracja jednostki i forma prawna</t>
  </si>
  <si>
    <t>Jednostka zarejestrowana w ..Krajowym Rejestrze Sądowym pod nr.000018924</t>
  </si>
  <si>
    <r>
      <t>Przedmiot działania</t>
    </r>
    <r>
      <rPr>
        <sz val="11"/>
        <rFont val="Arial CE"/>
        <family val="2"/>
      </rPr>
      <t xml:space="preserve"> </t>
    </r>
  </si>
  <si>
    <t>Jednostka prowadzi działalność w zakresie organizowania i wykonywania świadczeń zdrowotnych   wg PKD  8512 
Numer Regon: zaświadczenie z dnia 11.04.2001 910332953</t>
  </si>
  <si>
    <t>Akcjonariusze / Udziałowcy / Właściciele</t>
  </si>
  <si>
    <t>Organ Założycielski- Powiat Włocławski</t>
  </si>
  <si>
    <t>2.</t>
  </si>
  <si>
    <t>Wskazanie czasu trwania działanosci</t>
  </si>
  <si>
    <t>Czas trwania działalności</t>
  </si>
  <si>
    <r>
      <t xml:space="preserve"> </t>
    </r>
    <r>
      <rPr>
        <i/>
        <sz val="10"/>
        <rFont val="Arial CE"/>
        <family val="2"/>
      </rPr>
      <t>Zarządzenie Wojewody nr 1598/98 z ndia 21.12.1998 r</t>
    </r>
  </si>
  <si>
    <t>Jednostka powstała na czas nieograniczony</t>
  </si>
  <si>
    <t>3.</t>
  </si>
  <si>
    <t>Wskazanie okresu objętego sprawozdaniem</t>
  </si>
  <si>
    <r>
      <t>Okres</t>
    </r>
    <r>
      <rPr>
        <sz val="11"/>
        <rFont val="Arial CE"/>
        <family val="2"/>
      </rPr>
      <t xml:space="preserve"> </t>
    </r>
    <r>
      <rPr>
        <b/>
        <sz val="11"/>
        <rFont val="Arial CE"/>
        <family val="2"/>
      </rPr>
      <t>objęty</t>
    </r>
    <r>
      <rPr>
        <sz val="11"/>
        <rFont val="Arial CE"/>
        <family val="2"/>
      </rPr>
      <t xml:space="preserve"> </t>
    </r>
    <r>
      <rPr>
        <b/>
        <sz val="11"/>
        <rFont val="Arial CE"/>
        <family val="2"/>
      </rPr>
      <t>sprawozdaniem finansowym</t>
    </r>
  </si>
  <si>
    <t>01 styczeń - 31 grudzień 2006r.</t>
  </si>
  <si>
    <t>4.</t>
  </si>
  <si>
    <t>Informacja o  łącznym sprawozdaniu finansowym</t>
  </si>
  <si>
    <t>Roczne sprawozdanie finansowe obejmuje dane dotyczące  jednostei organizacyjnej sporzadzającej  samodzielnie sprawozdanie finansowe</t>
  </si>
  <si>
    <t>5.</t>
  </si>
  <si>
    <t>Informacja o trwaniu działalności</t>
  </si>
  <si>
    <t>Sprawozdanie zostało sporządzone przy założeniu kontynuacji działalności gospodarczej przez co najmniej 12  miesięcy i dłużej. Nie są znane okoliczności , które wskazywałyby na istnienie poważnych zagrożen dla kontynuowania działalności przez jednostkę.</t>
  </si>
  <si>
    <t>6.</t>
  </si>
  <si>
    <t>Informacja o połączeniu spółek i zastosowanej metodzie rozliczenia połączenia</t>
  </si>
  <si>
    <t xml:space="preserve"> nie dotyczy</t>
  </si>
  <si>
    <t>7.</t>
  </si>
  <si>
    <r>
      <t>Zasady polityki</t>
    </r>
    <r>
      <rPr>
        <u val="single"/>
        <sz val="11"/>
        <rFont val="Arial CE"/>
        <family val="2"/>
      </rPr>
      <t xml:space="preserve"> </t>
    </r>
    <r>
      <rPr>
        <b/>
        <u val="single"/>
        <sz val="11"/>
        <rFont val="Arial CE"/>
        <family val="2"/>
      </rPr>
      <t>rachunkowości</t>
    </r>
    <r>
      <rPr>
        <u val="single"/>
        <sz val="11"/>
        <rFont val="Arial CE"/>
        <family val="2"/>
      </rPr>
      <t xml:space="preserve"> </t>
    </r>
  </si>
  <si>
    <t>Zasady rachunkowości przyjęte przy sporządzaniu sprawozdania finansowego są zgodne z ustawą o rachunkowości.</t>
  </si>
  <si>
    <t>7.1.</t>
  </si>
  <si>
    <t xml:space="preserve"> Metody wyceny:</t>
  </si>
  <si>
    <t>Środki trwałe i WNiP</t>
  </si>
  <si>
    <t>Wartość początkową środków trwałych i wartości niematerialnych i prawnych ujmowano w księgach w wysokości cen nabycia.</t>
  </si>
  <si>
    <t>Amortyzacja obliczona została zgodnie z zasadami właściwymi dla amortyzacji podatkowej, przy czym:</t>
  </si>
  <si>
    <t>- środki trwałe o wartości jednostkowej do 3500 zł odpisywane były jednorazowo w miesiącu wydania do użytkowania i ujmowane w ewidencji środków trwałych,</t>
  </si>
  <si>
    <t>- pozostałe środki trwałe umarzane były metodą liniową, za pomocą stawek przewidzianych w Ustawie o podatku dochodowym osób prawnych,</t>
  </si>
  <si>
    <t xml:space="preserve">- wartości niematerialne i prawne – programy i licencje amortyzuje się przez okres 5 lat, </t>
  </si>
  <si>
    <t>Inwestycje długoterminowe i krótkoterminowe wg ceny nabycia/rynkowej/godziwej</t>
  </si>
  <si>
    <t>nie występują</t>
  </si>
  <si>
    <t>Długoterminowe aktywa finansowe - w wartości godziwej, w cenie nabycia z uwzględnieniem utraty wartości</t>
  </si>
  <si>
    <t>Środki obrotowe</t>
  </si>
  <si>
    <t>Bilansowa wycena środków obrotowych została dokonana w sposób następujący:</t>
  </si>
  <si>
    <t>Zapasy</t>
  </si>
  <si>
    <t>według cen zakupu</t>
  </si>
  <si>
    <t>surowce wg cen nabycia</t>
  </si>
  <si>
    <t>materiały wg cen nabycia</t>
  </si>
  <si>
    <t>towary wg cen nabycia</t>
  </si>
  <si>
    <t>produkty wg kosztu wytworzenia</t>
  </si>
  <si>
    <t>Należności, roszczenia i zobowiązania:</t>
  </si>
  <si>
    <r>
      <t xml:space="preserve">należności w kwocie </t>
    </r>
    <r>
      <rPr>
        <i/>
        <u val="single"/>
        <sz val="10"/>
        <rFont val="Arial CE"/>
        <family val="2"/>
      </rPr>
      <t>wymaganej</t>
    </r>
    <r>
      <rPr>
        <i/>
        <sz val="10"/>
        <rFont val="Arial CE"/>
        <family val="2"/>
      </rPr>
      <t xml:space="preserve"> zapłaty z zachowaniem ostrożności, a zobowiązania w kwocie </t>
    </r>
    <r>
      <rPr>
        <i/>
        <u val="single"/>
        <sz val="10"/>
        <rFont val="Arial CE"/>
        <family val="2"/>
      </rPr>
      <t>wymagającej</t>
    </r>
    <r>
      <rPr>
        <i/>
        <sz val="10"/>
        <rFont val="Arial CE"/>
        <family val="2"/>
      </rPr>
      <t xml:space="preserve"> zapłaty</t>
    </r>
  </si>
  <si>
    <t>Środki pieniężne</t>
  </si>
  <si>
    <t>w wartości nominalnej</t>
  </si>
  <si>
    <t>Kredyty i pożyczki</t>
  </si>
  <si>
    <t>pożyczki udzielone w skorygowanej cenie nabycia, kredyty i pożyczki otrzymane w skorygowanej cenie nabycia</t>
  </si>
  <si>
    <t>Aktywa i rezerwy z tytułu odroczonego podatku dochodowego</t>
  </si>
  <si>
    <t>aktywa - wg stosownych obliczeń dokonanych przy zachowaniu ostrożności z uwzglednieniem zasady rzetelnego przedstawienia wyniku finansowego jednostki</t>
  </si>
  <si>
    <t>Kapitały własne</t>
  </si>
  <si>
    <t xml:space="preserve"> w wartości nominalnej</t>
  </si>
  <si>
    <t>Rezerwy na zobowiązania</t>
  </si>
  <si>
    <t>w wiarygodnie oszacowanej wysokości</t>
  </si>
  <si>
    <t>Fundusze specjalne</t>
  </si>
  <si>
    <t>Rozliczenia międzyokresowe</t>
  </si>
  <si>
    <t>Wynik finansowy</t>
  </si>
  <si>
    <t>w wiarygodnie ustalonej wartości, przy zachowaniu zasady memoriału, współmierności, ostrożności i realizacji</t>
  </si>
  <si>
    <t>7.2. </t>
  </si>
  <si>
    <t>Omówienie pozostałych zagadnień związanych ze sporządzeniem sprawozdania finansowego:</t>
  </si>
  <si>
    <r>
      <t>1)</t>
    </r>
    <r>
      <rPr>
        <sz val="10"/>
        <rFont val="Times New Roman"/>
        <family val="1"/>
      </rPr>
      <t xml:space="preserve"> </t>
    </r>
    <r>
      <rPr>
        <sz val="10"/>
        <rFont val="Arial"/>
        <family val="2"/>
      </rPr>
      <t>sprawozdanie (w tym rachunek przepływów pieniężnych) – sporządzone zostało w zł i gr, z pełną szczegółowością rzeczową określoną w zał. nr 1 do Uor i zawiera dane porównawcze wg art. 46, 47 i 48 Uor;</t>
    </r>
  </si>
  <si>
    <r>
      <t>2)</t>
    </r>
    <r>
      <rPr>
        <sz val="10"/>
        <rFont val="Times New Roman"/>
        <family val="1"/>
      </rPr>
      <t xml:space="preserve"> </t>
    </r>
    <r>
      <rPr>
        <sz val="10"/>
        <rFont val="Arial"/>
        <family val="2"/>
      </rPr>
      <t xml:space="preserve">rachunek zysków i strat sporządzono w postaci porównawczej/kalkulacyjnej, zgodnie z zapisami w ZPR. </t>
    </r>
  </si>
  <si>
    <r>
      <t>3)</t>
    </r>
    <r>
      <rPr>
        <sz val="10"/>
        <rFont val="Times New Roman"/>
        <family val="1"/>
      </rPr>
      <t xml:space="preserve"> </t>
    </r>
    <r>
      <rPr>
        <sz val="10"/>
        <rFont val="Arial"/>
        <family val="2"/>
      </rPr>
      <t>punktem wyjściowym do sporządzenia sprawozdania finansowego były prawidłowo prowadzone księgi rachunkowe, po uzyskaniu zgodności analityki z syntetyką oraz zgodności dzienników częściowych z obrotami i saldami kont księgi głównej;</t>
    </r>
  </si>
  <si>
    <r>
      <t>4)</t>
    </r>
    <r>
      <rPr>
        <sz val="10"/>
        <rFont val="Times New Roman"/>
        <family val="1"/>
      </rPr>
      <t xml:space="preserve"> </t>
    </r>
    <r>
      <rPr>
        <sz val="10"/>
        <rFont val="Arial"/>
        <family val="2"/>
      </rPr>
      <t>zamknięte na dzień bilansowy księgi rachunkowe zawierają salda, które po uwzględnieniu sald kont korygujących bądź aktualizujących zostały wykazane odpowiednio w sprawozdaniu finansowym;</t>
    </r>
  </si>
  <si>
    <r>
      <t>5)</t>
    </r>
    <r>
      <rPr>
        <sz val="10"/>
        <rFont val="Times New Roman"/>
        <family val="1"/>
      </rPr>
      <t xml:space="preserve"> </t>
    </r>
    <r>
      <rPr>
        <sz val="10"/>
        <rFont val="Arial"/>
        <family val="2"/>
      </rPr>
      <t>dowody księgowe i księgi rachunkowe oraz dokumenty inwentaryzacyjne zostały uprzednio sprawdzone, odpowiednio zaksięgowane i chronologicznie uporządkowane;</t>
    </r>
  </si>
  <si>
    <r>
      <t>6)</t>
    </r>
    <r>
      <rPr>
        <sz val="10"/>
        <rFont val="Times New Roman"/>
        <family val="1"/>
      </rPr>
      <t xml:space="preserve"> </t>
    </r>
    <r>
      <rPr>
        <sz val="10"/>
        <rFont val="Arial"/>
        <family val="2"/>
      </rPr>
      <t>w sprawozdaniu finansowym wyodrębniono salda dotyczące jednostek powiązanych (jednostki zależne, współzależne, stowarzyszone, znaczący inwestor);</t>
    </r>
  </si>
  <si>
    <r>
      <t>7)</t>
    </r>
    <r>
      <rPr>
        <sz val="10"/>
        <rFont val="Times New Roman"/>
        <family val="1"/>
      </rPr>
      <t xml:space="preserve"> </t>
    </r>
    <r>
      <rPr>
        <sz val="10"/>
        <rFont val="Arial"/>
        <family val="2"/>
      </rPr>
      <t>zgodnie z zapisami w ZPR jednostka nie aktywowała rozliczeń z tytułu odroczonego podatku dochodowego.</t>
    </r>
  </si>
  <si>
    <t>Uwaga! Proszę nie naruszać struktury tego skoroszytu!.</t>
  </si>
  <si>
    <t>BILANS - AKTYWA</t>
  </si>
  <si>
    <t>Lp</t>
  </si>
  <si>
    <t>Wyszczególnienie</t>
  </si>
  <si>
    <t>Nr noty</t>
  </si>
  <si>
    <t>Stan na</t>
  </si>
  <si>
    <t>Stan na koniec</t>
  </si>
  <si>
    <t xml:space="preserve"> koniec okresu bieżącego</t>
  </si>
  <si>
    <t xml:space="preserve"> koniec okresu ubiegłego</t>
  </si>
  <si>
    <t>w złotych</t>
  </si>
  <si>
    <t>A.</t>
  </si>
  <si>
    <t>Aktywa trwałe</t>
  </si>
  <si>
    <t>I.</t>
  </si>
  <si>
    <t>Wartości niematerialne i prawne</t>
  </si>
  <si>
    <t>Koszty zakończonych prac rozwojowych</t>
  </si>
  <si>
    <t>Wartość firmy</t>
  </si>
  <si>
    <t>Inne wartości niematerialne i prawne</t>
  </si>
  <si>
    <t>Zaliczki na wartości niematerialne i prawne</t>
  </si>
  <si>
    <t>II.</t>
  </si>
  <si>
    <t>Rzeczowe aktywa trwałe</t>
  </si>
  <si>
    <t>Środki trwałe</t>
  </si>
  <si>
    <t>a)</t>
  </si>
  <si>
    <t>grunty (w tym prawo użytkowania wieczystego gruntu)</t>
  </si>
  <si>
    <t>b)</t>
  </si>
  <si>
    <t>budynki, lokale i obiekty inżynierii lądowej i wodnej</t>
  </si>
  <si>
    <t>c)</t>
  </si>
  <si>
    <t>urządzenia techniczne i maszyny</t>
  </si>
  <si>
    <t>d)</t>
  </si>
  <si>
    <t>środki transportu</t>
  </si>
  <si>
    <t>e)</t>
  </si>
  <si>
    <t>inne środki trwałe</t>
  </si>
  <si>
    <t>Środki trwałe w budowie</t>
  </si>
  <si>
    <t>Zaliczki na środki trwałe w budowie</t>
  </si>
  <si>
    <t>III.</t>
  </si>
  <si>
    <t>Należności długoterminowe</t>
  </si>
  <si>
    <t>Od jednostek powiązanych</t>
  </si>
  <si>
    <t>Od pozostałych jednostek</t>
  </si>
  <si>
    <t>IV.</t>
  </si>
  <si>
    <t>Inwestycje długoterminowe</t>
  </si>
  <si>
    <t>Nieruchomości</t>
  </si>
  <si>
    <t>Długoterminowe aktywa finansowe</t>
  </si>
  <si>
    <t>w jednostkach powiązanych</t>
  </si>
  <si>
    <t>–</t>
  </si>
  <si>
    <t>udziały lub akcje</t>
  </si>
  <si>
    <t>inne papiery wartościowe</t>
  </si>
  <si>
    <t>udzielone pożyczki</t>
  </si>
  <si>
    <t>inne długoterminowe aktywa finansowe</t>
  </si>
  <si>
    <t>w pozostałych jednostkach</t>
  </si>
  <si>
    <t>Inne inwestycje długoterminowe</t>
  </si>
  <si>
    <t>V.</t>
  </si>
  <si>
    <t>Długoterminowe rozliczenia międzyokresowe</t>
  </si>
  <si>
    <t>Aktywa z tytułu odroczonego podatku dochodowego</t>
  </si>
  <si>
    <t>Inne rozliczenia międzyokresowe</t>
  </si>
  <si>
    <t>B.</t>
  </si>
  <si>
    <t>Aktywa obrotowe</t>
  </si>
  <si>
    <t>Materiały</t>
  </si>
  <si>
    <t>Półprodukty i produkty w toku</t>
  </si>
  <si>
    <t>Produkty gotowe</t>
  </si>
  <si>
    <t>Towary</t>
  </si>
  <si>
    <t>Zaliczki na dostawy</t>
  </si>
  <si>
    <t>Należności krótkoterminowe</t>
  </si>
  <si>
    <t>Należności od jednostek powiązanych</t>
  </si>
  <si>
    <t>z tytułu dostaw i usług, o okresie spłaty:</t>
  </si>
  <si>
    <t>do 12 miesięcy</t>
  </si>
  <si>
    <t>powyżej 12 miesięcy</t>
  </si>
  <si>
    <t>inne</t>
  </si>
  <si>
    <t>Należności od pozostałych jednostek</t>
  </si>
  <si>
    <t>z tytułu podatków, dotacji, ceł, ubezpieczeń społecznych i zdrowotnych oraz innych świadczeń</t>
  </si>
  <si>
    <t>dochodzone na drodze sądowej</t>
  </si>
  <si>
    <t>Inwestycje krótkoterminowe</t>
  </si>
  <si>
    <t>Krótkoterminowe aktywa finansowe</t>
  </si>
  <si>
    <t>inne krótkoterminowe aktywa finansowe</t>
  </si>
  <si>
    <t>środki pieniężne i inne aktywa pieniężne</t>
  </si>
  <si>
    <t>środki pieniężne w kasie i na rachunkach</t>
  </si>
  <si>
    <t>inne środki pieniężne</t>
  </si>
  <si>
    <t>inne aktywa pieniężne</t>
  </si>
  <si>
    <t>Inne inwestycje krótkoterminowe</t>
  </si>
  <si>
    <t>Krótkoterminowe rozliczenia międzyokresowe</t>
  </si>
  <si>
    <t>Aktywa razem</t>
  </si>
  <si>
    <t>Miejsce i data sporządzenia</t>
  </si>
  <si>
    <t>Włocławek, 2007.03.26</t>
  </si>
  <si>
    <t>Podpis osoby sporządzającej:</t>
  </si>
  <si>
    <t>BILANS - PASYWA</t>
  </si>
  <si>
    <t xml:space="preserve">Stan na </t>
  </si>
  <si>
    <t>Kapitał (fundusz) własny</t>
  </si>
  <si>
    <t>Kapitał (fundusz) podstawowy</t>
  </si>
  <si>
    <t xml:space="preserve">Należne wpłaty na kapitał podstawowy (wielkość ujemna) </t>
  </si>
  <si>
    <t xml:space="preserve">Udziały (akcje) własne (wielkość ujemna) </t>
  </si>
  <si>
    <t>Kapitał (fundusz) zapasowy</t>
  </si>
  <si>
    <t xml:space="preserve">Kapitał (fundusz) z aktualizacji wyceny </t>
  </si>
  <si>
    <t>VI.</t>
  </si>
  <si>
    <t xml:space="preserve">Pozostałe kapitały (fundusze) rezerwowe </t>
  </si>
  <si>
    <t>VII.</t>
  </si>
  <si>
    <t xml:space="preserve">Zysk (strata) z lat ubiegłych </t>
  </si>
  <si>
    <t>VIII.</t>
  </si>
  <si>
    <t xml:space="preserve">Zysk (strata) netto </t>
  </si>
  <si>
    <t>IX.</t>
  </si>
  <si>
    <t>Odpisy z zysku netto w ciągu roku obrotowego (wielkość ujemna)</t>
  </si>
  <si>
    <t>Zobowiązania i rezerwy na zobowiązania</t>
  </si>
  <si>
    <t xml:space="preserve">Rezerwy na zobowiązania </t>
  </si>
  <si>
    <t>Rezerwa z tytułu odroczonego podatku dochodowego</t>
  </si>
  <si>
    <t>Rezerwa na świadczenia emerytalne i podobne</t>
  </si>
  <si>
    <t>długoterminowa</t>
  </si>
  <si>
    <t xml:space="preserve">krótkoterminowa </t>
  </si>
  <si>
    <t>Pozostałe rezerwy</t>
  </si>
  <si>
    <t>długoterminowe</t>
  </si>
  <si>
    <t>krótkoterminowe</t>
  </si>
  <si>
    <t>Zobowiązania długoterminowe</t>
  </si>
  <si>
    <t>Wobec jednostek powiązanych</t>
  </si>
  <si>
    <t>Wobec pozostałych jednostek</t>
  </si>
  <si>
    <t>kredyty i pożyczki</t>
  </si>
  <si>
    <t>z tytułu emisji dłużnych papierów wartościowych</t>
  </si>
  <si>
    <t>inne zobowiązania finansowe</t>
  </si>
  <si>
    <t xml:space="preserve">Zobowiązania krótkoterminowe </t>
  </si>
  <si>
    <t>z tytułu dostaw i usług, o okresie wymagalności:</t>
  </si>
  <si>
    <t>zaliczki otrzymane na dostawy</t>
  </si>
  <si>
    <t>f)</t>
  </si>
  <si>
    <t>zobowiązania wekslowe</t>
  </si>
  <si>
    <t>g)</t>
  </si>
  <si>
    <t>z tytułu podatków, ceł, ubezpieczeń i innych świadczeń</t>
  </si>
  <si>
    <t>h)</t>
  </si>
  <si>
    <t xml:space="preserve">z tytułu wynagrodzeń </t>
  </si>
  <si>
    <t>i)</t>
  </si>
  <si>
    <t>Ujemna wartość firmy</t>
  </si>
  <si>
    <t xml:space="preserve">krótkoterminowe </t>
  </si>
  <si>
    <t>Pasywa razem</t>
  </si>
  <si>
    <t xml:space="preserve"> </t>
  </si>
  <si>
    <t>LP.</t>
  </si>
  <si>
    <t>C.</t>
  </si>
  <si>
    <t>D.</t>
  </si>
  <si>
    <t>E.</t>
  </si>
  <si>
    <t>F.</t>
  </si>
  <si>
    <t>G.</t>
  </si>
  <si>
    <t>H.</t>
  </si>
  <si>
    <t>J.</t>
  </si>
  <si>
    <t>K.</t>
  </si>
  <si>
    <t>L.</t>
  </si>
  <si>
    <t>M.</t>
  </si>
  <si>
    <t>N.</t>
  </si>
  <si>
    <t>O.</t>
  </si>
  <si>
    <t>P.</t>
  </si>
  <si>
    <t>R.</t>
  </si>
  <si>
    <t xml:space="preserve">RACHUNEK ZYSKÓW I STRAT  </t>
  </si>
  <si>
    <t>(wariant porównawczy)</t>
  </si>
  <si>
    <t>bieżący rok kwota</t>
  </si>
  <si>
    <t>ubiegły rok kwota</t>
  </si>
  <si>
    <t>zaprzeszły rok kwota</t>
  </si>
  <si>
    <t>Przychody netto ze sprzedaży i zrównane z nimi, w tym:</t>
  </si>
  <si>
    <t xml:space="preserve">od jednostek powiązanych </t>
  </si>
  <si>
    <t>Przychody netto ze sprzedaży produktów</t>
  </si>
  <si>
    <t xml:space="preserve">Zmiana stanu produktów (zwiększenie – wartość dodatnia, zmniejszenie – wartość ujemna) </t>
  </si>
  <si>
    <t xml:space="preserve">Koszt wytworzenia produktów na własne potrzeby jednostki </t>
  </si>
  <si>
    <t>Przychody netto ze sprzedaży towarów i materiałów</t>
  </si>
  <si>
    <t>Koszty działalności operacyjnej</t>
  </si>
  <si>
    <t>Amortyzacja</t>
  </si>
  <si>
    <t>Zużycie materiałów i energii</t>
  </si>
  <si>
    <t>Usługi obce</t>
  </si>
  <si>
    <t>Podatki i opłaty, w tym:</t>
  </si>
  <si>
    <t>podatek akcyzowy</t>
  </si>
  <si>
    <t>Wynagrodzenia</t>
  </si>
  <si>
    <t xml:space="preserve">Ubezpieczenia społeczne i inne świadczenia </t>
  </si>
  <si>
    <t xml:space="preserve">Pozostałe koszty rodzajowe </t>
  </si>
  <si>
    <t>Wartość sprzedanych towarów i materiałów</t>
  </si>
  <si>
    <t>Zysk (strata) ze sprzedaży (A–B)</t>
  </si>
  <si>
    <t>Pozostałe przychody operacyjne</t>
  </si>
  <si>
    <t>Zysk ze zbycia niefinansowych aktywów trwałych</t>
  </si>
  <si>
    <t>Dotacje</t>
  </si>
  <si>
    <t>Inne przychody operacyjne</t>
  </si>
  <si>
    <t>Pozostałe koszty operacyjne</t>
  </si>
  <si>
    <t xml:space="preserve">Strata ze zbycia niefinansowych aktywów trwałych </t>
  </si>
  <si>
    <t xml:space="preserve">Aktualizacja wartości aktywów niefinansowych </t>
  </si>
  <si>
    <t>Inne koszty operacyjne</t>
  </si>
  <si>
    <t>Zysk (strata) z działalności operacyjnej (C+D–E)</t>
  </si>
  <si>
    <t xml:space="preserve">Przychody finansowe </t>
  </si>
  <si>
    <t>Dywidendy i udziały w zyskach, w tym:</t>
  </si>
  <si>
    <t>Odsetki, w tym:</t>
  </si>
  <si>
    <t xml:space="preserve">Zysk ze zbycia inwestycji </t>
  </si>
  <si>
    <t xml:space="preserve">Aktualizacja wartości inwestycji </t>
  </si>
  <si>
    <t>Inne</t>
  </si>
  <si>
    <t xml:space="preserve">Koszty finansowe </t>
  </si>
  <si>
    <t xml:space="preserve">dla jednostek powiązanych </t>
  </si>
  <si>
    <t xml:space="preserve">Strata ze zbycia inwestycji </t>
  </si>
  <si>
    <t>Zysk (strata) z działalności gospodarczej (F+G–H)</t>
  </si>
  <si>
    <t xml:space="preserve">Wynik zdarzeń nadzwyczajnych (J.I.–J.II.) </t>
  </si>
  <si>
    <t xml:space="preserve">Zyski nadzwyczajne </t>
  </si>
  <si>
    <t>Straty nadzwyczajne</t>
  </si>
  <si>
    <t>Zysk (strata) brutto (I+/–J)</t>
  </si>
  <si>
    <t>Podatek dochodowy</t>
  </si>
  <si>
    <t>Pozostałe obowiązkowe zmniejszenia zysku (zwiększenia straty)</t>
  </si>
  <si>
    <t>Zysk (strata) netto (K–L–M)</t>
  </si>
  <si>
    <t>Lp.</t>
  </si>
  <si>
    <t>Dodatkowe informacje i objaśnienia do sprawozdania finansowego za 2006r.</t>
  </si>
  <si>
    <t>Ustęp I.</t>
  </si>
  <si>
    <t>Wyjaśnienia do bilansu.</t>
  </si>
  <si>
    <t>Nota 1A</t>
  </si>
  <si>
    <t>ZMIANY  WARTOŚCI  NIEMATERIALNYCH  I  PRAWNYCH (WG GRUP RODZAJOWYCH)</t>
  </si>
  <si>
    <t>Nota 1B</t>
  </si>
  <si>
    <t>ZMIANY ŚRODKÓW TRWAŁYCH (WG GRUP RODZAJOWYCH)</t>
  </si>
  <si>
    <t>Nota 1C</t>
  </si>
  <si>
    <t>ZMIANA STANU INWESTYCJI DŁUGOTERMINOWYCH (WG GRUP RODZAJOWYCH)</t>
  </si>
  <si>
    <t>Nota 1D</t>
  </si>
  <si>
    <t>NALEŻNOŚCI DŁUGOTERMINOWE</t>
  </si>
  <si>
    <t>Nota 1E</t>
  </si>
  <si>
    <t>ZMIANA STANU NALEŻNOŚCI DŁUGOTERMINOWYCH (WG TYTUŁÓW)</t>
  </si>
  <si>
    <t>Nota 1F</t>
  </si>
  <si>
    <t>ZMIANA STANU ODPISÓW AKTUALIZUJĄCYCH WARTOŚĆ NALEŻNOŚCI DŁUGOTERMINOWYCH</t>
  </si>
  <si>
    <t>Nota 1G</t>
  </si>
  <si>
    <t>ZMIANA STANU NIERUCHOMOŚCI (WG GRUP RODZAJOWYCH)</t>
  </si>
  <si>
    <t>Nota 1H</t>
  </si>
  <si>
    <t>ZMIANA STANU WARTOŚCI NIEMATERIALNYCH I PRAWNYCH (WG GRUP RODZAJOWYCH)</t>
  </si>
  <si>
    <t>Nota 1I</t>
  </si>
  <si>
    <t>DŁUGOTERMINOWE AKTYWA FINANSOWE</t>
  </si>
  <si>
    <t>Nota 1J</t>
  </si>
  <si>
    <t>ZMIANA STANU DŁUGOTERMINOWYCH AKTYWÓW FINANSOWYCH (WG GRUP RODZAJOWYCH)</t>
  </si>
  <si>
    <t>Nota 1K</t>
  </si>
  <si>
    <t>ZMIANA STANU DŁUGOTERMINOWYCH ROZLICZEŃ MIĘDZYOKRESOWYCH (WG GRUP RODZ.)</t>
  </si>
  <si>
    <t>Nota 1L</t>
  </si>
  <si>
    <t>ZMIANA STANU AKTYWÓW Z TYTUŁU ODROCZONEGO PODATKU DOCHODOWEGO</t>
  </si>
  <si>
    <t>Nota 1M</t>
  </si>
  <si>
    <t>UJEMNE RÓŻNICE PRZEJŚCIOWE - TYTUŁY</t>
  </si>
  <si>
    <t>Nota 1N</t>
  </si>
  <si>
    <t>INNE ROZLICZENIA MIĘDZYOKRESOWE</t>
  </si>
  <si>
    <t>Nota 2</t>
  </si>
  <si>
    <t>WYKAZ GRUNTÓW UŻYTKOWANYCH WIECZYŚCIE</t>
  </si>
  <si>
    <t>Nota  3A</t>
  </si>
  <si>
    <t>WARTOŚCI NIEMATERIALNE I PRAWNE</t>
  </si>
  <si>
    <t>Nota  3B</t>
  </si>
  <si>
    <t>WARTOŚCI NIEMATERIALNE I PRAWNE (STRUKTURA WŁASNOŚCIOWA)</t>
  </si>
  <si>
    <t>Nota  3C</t>
  </si>
  <si>
    <t>RZECZOWE AKTYWA TRWAŁE</t>
  </si>
  <si>
    <t>Nota  3D</t>
  </si>
  <si>
    <t>ŚRODKI TRWAŁE BILANSOWE (STRUKTURA WŁASNOŚCIOWA)</t>
  </si>
  <si>
    <t>Nota  3E</t>
  </si>
  <si>
    <t>ŚRODKI TRWAŁE WYKAZYWANE POZABILANSOWO</t>
  </si>
  <si>
    <t>Nota 4</t>
  </si>
  <si>
    <t>ZOBOWIĄZANIA WOBEC BUDŻETU PAŃSTWA LUB JEDNOSTEK SAMORZĄDU TERYTORIALNEGO Z TYTUŁU UZYSKANIA PRAWA WŁASNOŚCI NIERUCHOMOŚCI</t>
  </si>
  <si>
    <t>Nota 5</t>
  </si>
  <si>
    <t>DANE O STRUKTURZE WŁASNOŚCI KAPITAŁU PODSTAWOWEGO ORAZ LICZBIE I WARTOŚCI NOMINALNEJ SUBSRYBOWANYCH AKCJI, W TYM UPRZYWILEJOWANYCH</t>
  </si>
  <si>
    <t>Nota 6A</t>
  </si>
  <si>
    <t>KAPITAŁ (FUNDUSZ) ZAPASOWY</t>
  </si>
  <si>
    <t>Nota 6B</t>
  </si>
  <si>
    <t>ZMIANY KAPITAŁU (FUNDUSZU) ZAPASOWEGO</t>
  </si>
  <si>
    <t>Nota 6C</t>
  </si>
  <si>
    <t>KAPITAŁ (FUNDUSZ) Z AKTUALIZACJI WYCENY</t>
  </si>
  <si>
    <t>Nota 6D</t>
  </si>
  <si>
    <t>ZMIANY KAPITAŁU (FUNDUSZU) Z AKTUALIZACJI WYCENY</t>
  </si>
  <si>
    <t>Nota 6E</t>
  </si>
  <si>
    <t>POZOSTAŁY KAPITAŁ (FUNDUSZ) REZERWOWY</t>
  </si>
  <si>
    <t>Nota 6F</t>
  </si>
  <si>
    <t>ZMIANY POZOSTAŁYCH KAPITAŁÓW (FUNDUSZY) REZERWOWYCH</t>
  </si>
  <si>
    <t>Nota 7A</t>
  </si>
  <si>
    <t>PROPONOWANY PODZIAŁ ZYSKU NETTO</t>
  </si>
  <si>
    <t>Nota 7B</t>
  </si>
  <si>
    <t>PROPONOWANY SPOSÓB POKRYCIA STRATY</t>
  </si>
  <si>
    <t>Nota 8A</t>
  </si>
  <si>
    <t>REZERWY I ICH WYKORZYSTANIE</t>
  </si>
  <si>
    <t>Nota 8B</t>
  </si>
  <si>
    <t>ODROCZONY PODATEK DOCHODOWY</t>
  </si>
  <si>
    <t>Nota 9</t>
  </si>
  <si>
    <t>DANE O ODPISACH AKTUALIZUJĄCYCH WARTOŚĆ NALEŻNOŚCI</t>
  </si>
  <si>
    <t>Nota 9A</t>
  </si>
  <si>
    <t>NALEŻNOŚCI KRÓTKOTERMINOWE</t>
  </si>
  <si>
    <t>Nota 9B</t>
  </si>
  <si>
    <t>NALEŻNOŚCI KRÓTKOTERMINOWE OD JEDNOSTEK POWIĄZANYCH</t>
  </si>
  <si>
    <t>Nota 9C</t>
  </si>
  <si>
    <t>ZMIANA STANU ODPISÓW AKTUALIZUJĄCYCH WARTOŚĆ NALEŻNOŚCI KRÓTKOTERMINOWYCH</t>
  </si>
  <si>
    <t>Nota 9E</t>
  </si>
  <si>
    <t>KRÓTKOTERMINOWE AKTYWA FINANSOWE</t>
  </si>
  <si>
    <t>Nota 10A</t>
  </si>
  <si>
    <t>ZOBOWIĄZANIA DŁUGOTERMINOWE - STRUKTURA CZASOWA</t>
  </si>
  <si>
    <t>Nota 10B</t>
  </si>
  <si>
    <t>ZOBOWIĄZANIA DŁUGOTERMINOWE  - WOBEC JEDNOSTEK POWIĄZANYCH</t>
  </si>
  <si>
    <t>Nota 10C</t>
  </si>
  <si>
    <t>ZOBOWIĄZANIA DŁUGOTERMINOWE  - KREDYTY I POŻYCZKI</t>
  </si>
  <si>
    <t>Nota 10D</t>
  </si>
  <si>
    <t>ZOBOWIĄZANIA DŁUGOTERMINOWE  - Z TYT.EMISJI DŁUŻNYCH PAPIERÓW WARTOŚCIOWYCH</t>
  </si>
  <si>
    <t>Nota 10E</t>
  </si>
  <si>
    <t>ZOBOWIĄZANIA DŁUGOTERMINOWE  - INNE ZOBOWIĄZANIA FINANSOWE</t>
  </si>
  <si>
    <t>Nota 10F</t>
  </si>
  <si>
    <t>ZOBOWIĄZANIA KRÓTKOTERMINOWE</t>
  </si>
  <si>
    <t>Nota 11</t>
  </si>
  <si>
    <t>KRÓTKOTERMINOWE ROZLICZENIA MIĘDZYOKRESOWE</t>
  </si>
  <si>
    <t>Nota 11A</t>
  </si>
  <si>
    <t>ZMIANA STANU UJEMNEJ WARTOSCI FIRMY</t>
  </si>
  <si>
    <t>Nota 11B</t>
  </si>
  <si>
    <t>Nota 12</t>
  </si>
  <si>
    <t>Wykaz grup zobowiązań zabezpieczonych na majątku jednostki.</t>
  </si>
  <si>
    <t>Nota 13</t>
  </si>
  <si>
    <t>Wykaz grup zobowiązań warunkowych.</t>
  </si>
  <si>
    <t>Ustęp II.</t>
  </si>
  <si>
    <t>Wyjaśnienia do rachunku zysków i strat.</t>
  </si>
  <si>
    <t>Nota  II.1A</t>
  </si>
  <si>
    <t>PRZYCHODY NETTO ZE SPRZEDAŻY PRODUKTÓW (STRUKTURA RZECZOWA - RODZAJE DZIAŁALNOŚCI)</t>
  </si>
  <si>
    <t>Nota  II.1B</t>
  </si>
  <si>
    <t>PRZYCHODY NETTO ZE SPRZEDAŻY PRODUKTÓW (STRUKTURA TERYTORIALNA)</t>
  </si>
  <si>
    <t>Nota  II.1C</t>
  </si>
  <si>
    <t>PRZYCHODY NETTO ZE SPRZEDAŻY TOWARÓW I MATERIAŁÓW (STRUKTURA RZECZOWA - RODZAJE DZIAŁALNOŚCI)</t>
  </si>
  <si>
    <t>Nota  II.1D</t>
  </si>
  <si>
    <t>PRZYCHODY NETTO ZE SPRZEDAŻY TOWARÓW I MATERIAŁÓW (STRUKTURA TERYTORIALNA)</t>
  </si>
  <si>
    <t>Nota  II.2</t>
  </si>
  <si>
    <t>PRZYCZYNY TRWAŁEJ UTRATY WARTOŚCI ŚRODKÓW TRWAŁYCH I WNIP</t>
  </si>
  <si>
    <t>Nota  II.3A</t>
  </si>
  <si>
    <t>PRZYCZYNY TRWAŁEJ UTRATY WARTOŚCI ZAPASÓW</t>
  </si>
  <si>
    <t>Nota  II.3B</t>
  </si>
  <si>
    <t xml:space="preserve">ZAPASY - ZMIANY </t>
  </si>
  <si>
    <t>Nota  II.4</t>
  </si>
  <si>
    <t xml:space="preserve">INFORMACJA O PRZYCHODACH, KOSZTACH I WYNIKACH DZIAŁANOŚCI ZANIECHANEJ </t>
  </si>
  <si>
    <t>Nota  II.5</t>
  </si>
  <si>
    <t>ROZLICZENIE RÓŻNIC MIĘDZY WYNIKIEM BRUTTO, A PODSTAWĄ OPODATKOWANIA</t>
  </si>
  <si>
    <t>Nota  II.5A</t>
  </si>
  <si>
    <t>ROZLICZENIE PRZYCHODÓW PODATKOWYCH</t>
  </si>
  <si>
    <t>Nota  II.5B</t>
  </si>
  <si>
    <t>ROZLICZENIE KOSZTÓW PODATKOWYCH</t>
  </si>
  <si>
    <t>Nota  II.6</t>
  </si>
  <si>
    <t>KOSZTY WEDŁUG RODZAJU</t>
  </si>
  <si>
    <t>Nota  II.7</t>
  </si>
  <si>
    <t>KOSZT WYTWORZENIA ŚRODKÓW TRWAŁYCH W BUDOWIE - ZOBOWIAZANIA ZACIĄGNIĘTE NA ICH FINANSOWANIE</t>
  </si>
  <si>
    <t>Nota  II.8</t>
  </si>
  <si>
    <t>PONIESIONE W OSTATNIM ROKU I PLANOWANE NA NASTĘPNY ROK NAKŁADY NA NIEFINANSOWE AKTYWA TRWAŁE</t>
  </si>
  <si>
    <t>Nota  II.9A</t>
  </si>
  <si>
    <t>POZOSTAŁE PRZYCHODY OPERACYJNE</t>
  </si>
  <si>
    <t>Nota  II.9B</t>
  </si>
  <si>
    <t xml:space="preserve">POZOSTAŁE KOSZTY OPERACYJNE </t>
  </si>
  <si>
    <t>Nota  II.9C</t>
  </si>
  <si>
    <t>PRZYCHODY FINANSOWE</t>
  </si>
  <si>
    <t>Nota  II.9D</t>
  </si>
  <si>
    <t>KOSZTY FINANSOWE</t>
  </si>
  <si>
    <t>Nota  II.9E</t>
  </si>
  <si>
    <t>Informacje o zyskach i stratach nadzwyczajnych, z podziałem na losowe i pozostałe oraz podatek dochodowy od wyniku na operacjach nadzwyczajnych</t>
  </si>
  <si>
    <t xml:space="preserve">Ustęp IIa.  </t>
  </si>
  <si>
    <t>Kursy walut przyjęte do wyceny pozycji bilansu i RZiS</t>
  </si>
  <si>
    <t xml:space="preserve">Ustęp IIb. </t>
  </si>
  <si>
    <t>Objaśnienia do instrumentów finansowych</t>
  </si>
  <si>
    <t xml:space="preserve">Ustęp III . </t>
  </si>
  <si>
    <t>Wyjaśnienia do rachunku przepływów pieniężnych</t>
  </si>
  <si>
    <t xml:space="preserve">Ustęp IV . </t>
  </si>
  <si>
    <t>Objaśnienie niektórych zagadnień osobowych</t>
  </si>
  <si>
    <t xml:space="preserve">Ustęp V. </t>
  </si>
  <si>
    <t>Objaśnienie niektórych szczególnych zdarzeń.</t>
  </si>
  <si>
    <t>Ustęp VI.</t>
  </si>
  <si>
    <t>Objaśnienia dotyczące jednostek wchodzących w skład grup kapitałowych.</t>
  </si>
  <si>
    <t xml:space="preserve">Ustęp VII. </t>
  </si>
  <si>
    <t>Informacje o połączeniu spółek.</t>
  </si>
  <si>
    <t>Zaliczki na wnip</t>
  </si>
  <si>
    <t>Wartości niematerialne i prawne, razem</t>
  </si>
  <si>
    <t xml:space="preserve">nabyte koncesje, patenty, licencje i podobne </t>
  </si>
  <si>
    <t>oprogramowanie komputerowe</t>
  </si>
  <si>
    <t>Pozostałe</t>
  </si>
  <si>
    <t>Wartość brutto wartości niematerialnych i prawnych - stan na początek okresu</t>
  </si>
  <si>
    <t>zwiększenia z tytułu:</t>
  </si>
  <si>
    <t>-</t>
  </si>
  <si>
    <t>przejęcie z zadania inwestycyjnego</t>
  </si>
  <si>
    <t>zakupy gotowych wnip</t>
  </si>
  <si>
    <t>aport, darowizna</t>
  </si>
  <si>
    <t>aktualizacja wartości</t>
  </si>
  <si>
    <t>zmniejszenia z tytułu:</t>
  </si>
  <si>
    <t>sprzedaż</t>
  </si>
  <si>
    <t>liwidacja</t>
  </si>
  <si>
    <t>wartość brutto wartości niematerialnych i prawnych - stan na koniec okresu</t>
  </si>
  <si>
    <t>Umorzenie - stan na początek okresu</t>
  </si>
  <si>
    <t>Zwiększenie umorzenia z tytułu:</t>
  </si>
  <si>
    <t xml:space="preserve">umorzenie / amortyzacja </t>
  </si>
  <si>
    <t>Zmniejszenie umorzenia z tytułu:</t>
  </si>
  <si>
    <t>umorzenie - stan na koniec okresu</t>
  </si>
  <si>
    <t>j)</t>
  </si>
  <si>
    <t>wartość netto wartości niematerialnych i prawnych na koniec okresu</t>
  </si>
  <si>
    <t>Grunty 
(w tym prawo użytkowania wieczystego gruntu)</t>
  </si>
  <si>
    <r>
      <t xml:space="preserve"> </t>
    </r>
    <r>
      <rPr>
        <sz val="8"/>
        <rFont val="Arial"/>
        <family val="2"/>
      </rPr>
      <t>Budynki, lokale i obiekty inżynierii lądowej i wodnej</t>
    </r>
  </si>
  <si>
    <r>
      <t xml:space="preserve"> </t>
    </r>
    <r>
      <rPr>
        <sz val="8"/>
        <rFont val="Arial"/>
        <family val="2"/>
      </rPr>
      <t>Urządzenia techniczne i maszyny</t>
    </r>
  </si>
  <si>
    <t>Środki
transportu</t>
  </si>
  <si>
    <t>Inne środki trwałe</t>
  </si>
  <si>
    <r>
      <t xml:space="preserve">  </t>
    </r>
    <r>
      <rPr>
        <sz val="8"/>
        <rFont val="Arial"/>
        <family val="2"/>
      </rPr>
      <t>Środki trwałe, razem</t>
    </r>
  </si>
  <si>
    <t>Wartość brutto środków trwałych - stan na początek okresu</t>
  </si>
  <si>
    <t>zwiększenia, z tytułu:</t>
  </si>
  <si>
    <t>zakup gotowych środków trwałych</t>
  </si>
  <si>
    <t>zmniejszenia, z tytułu:</t>
  </si>
  <si>
    <t>likwidacja</t>
  </si>
  <si>
    <t>darowizna</t>
  </si>
  <si>
    <t>wartość brutto środków trwałych na koniec okresu</t>
  </si>
  <si>
    <t>x</t>
  </si>
  <si>
    <t>Zwiększenie umorzenia za okres, z tytułu:</t>
  </si>
  <si>
    <t>Umorzenie - stan na koniec okresu</t>
  </si>
  <si>
    <t>wartość netto środków trwałych na koniec okresu</t>
  </si>
  <si>
    <t>Wartości
niematerialne
i prawne</t>
  </si>
  <si>
    <t>Inne
inwestycje
długoterminowe</t>
  </si>
  <si>
    <t>Razem</t>
  </si>
  <si>
    <t>Stan na początek okresu</t>
  </si>
  <si>
    <t>Zwiększenia (tytuły):</t>
  </si>
  <si>
    <t>zakup</t>
  </si>
  <si>
    <t>aport, nieodpłatne otrzymanie</t>
  </si>
  <si>
    <t>Zmniejszenia (tytuły):</t>
  </si>
  <si>
    <t>Stan na koniec okresu</t>
  </si>
  <si>
    <t>koniec okresu bieżącego</t>
  </si>
  <si>
    <t>koniec okresu poprzedniego</t>
  </si>
  <si>
    <t>od jednostek powiązanych, w tym:</t>
  </si>
  <si>
    <t>od jednostek zależnych (z tytułu)</t>
  </si>
  <si>
    <t>od jednostek współzależnych (z tytułu)</t>
  </si>
  <si>
    <t>od jednostek stowarzyszonych (z tytułu)</t>
  </si>
  <si>
    <t>od znaczącego inwestora (z tytułu)</t>
  </si>
  <si>
    <t>od jednostki dominującej (z tytułu)</t>
  </si>
  <si>
    <t>od pozostałych jednostek (z tytułu)</t>
  </si>
  <si>
    <t>Należności długoterminowe razem</t>
  </si>
  <si>
    <t>odpisy aktualizujące wartość należności</t>
  </si>
  <si>
    <t>stan na początek okresu</t>
  </si>
  <si>
    <t xml:space="preserve">pożyczki </t>
  </si>
  <si>
    <t>kaucje i wadia</t>
  </si>
  <si>
    <t>zwiększenia (z tytułu)</t>
  </si>
  <si>
    <t>zmniejszenia (z tytułu)</t>
  </si>
  <si>
    <t>wykorzystanie odpisów aktualizujących</t>
  </si>
  <si>
    <t>konwersja do krótkoterminowych</t>
  </si>
  <si>
    <t>spłata</t>
  </si>
  <si>
    <t>stan na koniec okresu</t>
  </si>
  <si>
    <t>umorzenie odsetek z tyt. wcześniejszej spłaty pożyczki</t>
  </si>
  <si>
    <t>budynki i budowle</t>
  </si>
  <si>
    <t>obiekty inżynierii lądowej</t>
  </si>
  <si>
    <t>oprogramowamie</t>
  </si>
  <si>
    <t>aport</t>
  </si>
  <si>
    <t>dłużne papiery wartościowe</t>
  </si>
  <si>
    <t>odsetki od udzielonych pożyczek</t>
  </si>
  <si>
    <t>należności z tytułu laesingu finansowego</t>
  </si>
  <si>
    <t>należności z tytułu odsetek od leasingu finansowego</t>
  </si>
  <si>
    <t>nieopłacone udziały w spółkach</t>
  </si>
  <si>
    <t>udziały i akcje</t>
  </si>
  <si>
    <t>inne długoterminowe aktywa finansowe (wg rodzaju)</t>
  </si>
  <si>
    <t>należności z tyt. leasingu finansowego</t>
  </si>
  <si>
    <t>odsetki od leasingu finansowego</t>
  </si>
  <si>
    <t>nieopłacone udziały i akcje</t>
  </si>
  <si>
    <t>udzielenie pożyczek</t>
  </si>
  <si>
    <t>nabycie akcji i udziałów</t>
  </si>
  <si>
    <t>wydanie w leasing finansowy oraz naliczenie odsetek od leasingu</t>
  </si>
  <si>
    <t>konwersja odpisu aktualizującego wartość pożyczki długoterminowej</t>
  </si>
  <si>
    <t>przywrócenie wartości odpisów aktualizujących pożyczki</t>
  </si>
  <si>
    <t>przywrócenie wartości udziałów</t>
  </si>
  <si>
    <t>wniesienie aportu</t>
  </si>
  <si>
    <t>spłata pożyczek</t>
  </si>
  <si>
    <t>konwersja pożyczek do krótkoterminowych</t>
  </si>
  <si>
    <t>sprzedaż akcji i udziałów</t>
  </si>
  <si>
    <t>odpis trwałej utraty wartości udziałów</t>
  </si>
  <si>
    <t>odpis trwałej utraty wartości udzielonych pożyczek</t>
  </si>
  <si>
    <t>konwersja należności z tyt. leasingu wraz z odsetkami</t>
  </si>
  <si>
    <t>Aktywa z tytułu podatku odroczonego</t>
  </si>
  <si>
    <t>Stan aktywów z tytułu odroczonego podatku dochodowego na początek okresu, w tym:</t>
  </si>
  <si>
    <t>odniesionych na wynik finansowy</t>
  </si>
  <si>
    <t>odniesionych na kapitał własny</t>
  </si>
  <si>
    <t>odniesionych na wartość firmy lub ujemną wartość firmy</t>
  </si>
  <si>
    <t>Zwiększenia</t>
  </si>
  <si>
    <t xml:space="preserve">odniesione na wynik finansowy okresu w związku z ujemnymi różnicami przejściowymi </t>
  </si>
  <si>
    <t xml:space="preserve">odniesione na wynik finansowy okresu w związku ze stratą podatkową </t>
  </si>
  <si>
    <t>odniesione na kapitał własny w związku z ujemnymi różnicami przejściowymi</t>
  </si>
  <si>
    <t>odniesione na kapitał własny w związku ze stratą podatkową (z tytułu)</t>
  </si>
  <si>
    <t>odniesione na wartość firmy lub ujemną wartość firmy w związku z ujemnymi różnicami przejściowymi (z tytułu)</t>
  </si>
  <si>
    <t>Zmniejszenia</t>
  </si>
  <si>
    <t>odniesione na wynik finansowy okresu w związku ze stratą podatkową</t>
  </si>
  <si>
    <t>Stan aktywów z tyt. odroczonego podatku dochodowego na koniec okresu, razem, w tym:</t>
  </si>
  <si>
    <t>Wartość na 
koniec okresu bieżącego</t>
  </si>
  <si>
    <t>Data realizacji</t>
  </si>
  <si>
    <t>na należności</t>
  </si>
  <si>
    <t>na odsetki od należności, których nie objeto odpisami aktualizujacymi</t>
  </si>
  <si>
    <t>na rezerwy restrukturyzacyjne i przyszłe straty</t>
  </si>
  <si>
    <t>koszty badania bilansu</t>
  </si>
  <si>
    <t>koszty wyceny aktuarialnej</t>
  </si>
  <si>
    <t>koszty wykonanych a niefakturowanych usług</t>
  </si>
  <si>
    <t>na niewypłacone wynagrodzenia</t>
  </si>
  <si>
    <t>zobowiązania - opłaty dodatkowe z tyt. leasingu od Skarbu Państwa</t>
  </si>
  <si>
    <t>ujemne różnice kursowe</t>
  </si>
  <si>
    <t>świadczenia pracownicze</t>
  </si>
  <si>
    <t>odsetki od zobowiązań</t>
  </si>
  <si>
    <t>straty podatkowe z lat ubiegłych</t>
  </si>
  <si>
    <t>odsetki od wyemitowanych obligacji</t>
  </si>
  <si>
    <t>wycena instrumentów pochodnych</t>
  </si>
  <si>
    <t>aktualizacja wartości zapasów</t>
  </si>
  <si>
    <t>prowizja od programu emisji obligacji</t>
  </si>
  <si>
    <t>niewykorzystane urlopy</t>
  </si>
  <si>
    <t>czynne rozliczenia międzyokresowe kosztów, w tym:</t>
  </si>
  <si>
    <t>OC, ubezpiecz. majątkowe, naliczone odsetki od ZUS, naliczona opłata prolongacyjna -ZUS</t>
  </si>
  <si>
    <t>pozostałe rozliczenia międzyokresowe, w tym:</t>
  </si>
  <si>
    <t>koszty podwyższenia kapitału</t>
  </si>
  <si>
    <t>prowizja od kredytów, papierów wartościowych i obligacji</t>
  </si>
  <si>
    <t>koszty zakończonych prac rozwojowych</t>
  </si>
  <si>
    <t>wartość firmy</t>
  </si>
  <si>
    <t>nabyte koncesje, patenty, licencje i podobne wartości, w tym:</t>
  </si>
  <si>
    <t>inne wartości niematerialne i prawne</t>
  </si>
  <si>
    <t>zaliczki na wartości niematerialne i prawne</t>
  </si>
  <si>
    <t>własne</t>
  </si>
  <si>
    <t xml:space="preserve">b) </t>
  </si>
  <si>
    <t>używane na podstawie umowy najmu, dzierżawy lub innej umowy, w tym umowy leasingu, w tym:</t>
  </si>
  <si>
    <t>środki trwałe, w tym:</t>
  </si>
  <si>
    <t>środki trwałe w budowie</t>
  </si>
  <si>
    <t>zaliczki na środki trwałe w budowie</t>
  </si>
  <si>
    <t>leasing od Skarbu Państwa</t>
  </si>
  <si>
    <t>wartość gruntów użytkowanych wieczyście</t>
  </si>
  <si>
    <t>używane na podstawie umowy najmu, w tym:</t>
  </si>
  <si>
    <t>-od jednostek powiązanych</t>
  </si>
  <si>
    <t>-od jednostek pozostałych</t>
  </si>
  <si>
    <t>środki trwałe obce używane na podstawie umowy leasingu, w tym:</t>
  </si>
  <si>
    <t>-środki transportu</t>
  </si>
  <si>
    <t>-urządzenia techniczne i maszyny</t>
  </si>
  <si>
    <t>-pozostałe środki trwałe</t>
  </si>
  <si>
    <t>wobec budżetu państwa</t>
  </si>
  <si>
    <t>wobec jednostek samorządu terytorialnego</t>
  </si>
  <si>
    <t>Nazwa akcjonariusza</t>
  </si>
  <si>
    <t>Liczba akcji danego rodzaju</t>
  </si>
  <si>
    <t>Wartość nominalna 1 akcji</t>
  </si>
  <si>
    <t xml:space="preserve">Wartość posiadanych akcji </t>
  </si>
  <si>
    <t>Procentowy udział posiadanych akcji</t>
  </si>
  <si>
    <t>zwykłe</t>
  </si>
  <si>
    <t>uprzywilejowane</t>
  </si>
  <si>
    <t>ze sprzedaży akcji powyżej ich wartości nominalnej</t>
  </si>
  <si>
    <t>utworzony ustawowo</t>
  </si>
  <si>
    <t>utworzony zgodnie ze statutem / umową, ponad wymaganą ustawowo (minimalną) wartość</t>
  </si>
  <si>
    <t>z dopłat akcjonariuszy / wspólników</t>
  </si>
  <si>
    <t>inny</t>
  </si>
  <si>
    <t>Wartość</t>
  </si>
  <si>
    <t>zwiększenia z tytułu</t>
  </si>
  <si>
    <t>agio</t>
  </si>
  <si>
    <t>z zysku</t>
  </si>
  <si>
    <t>zmniejszenia z tytułu</t>
  </si>
  <si>
    <t>pokrycie straty</t>
  </si>
  <si>
    <t>dywidendy</t>
  </si>
  <si>
    <t>z tytułu aktualizacji środków trwałych</t>
  </si>
  <si>
    <t>z tytułu zysków / strat z wyceny instrumentów finansowych, w tym</t>
  </si>
  <si>
    <t>z wyceny instrumentów zabezpieczających</t>
  </si>
  <si>
    <t>z tytułu podatku odroczonego</t>
  </si>
  <si>
    <t xml:space="preserve">inny </t>
  </si>
  <si>
    <t>Kwota</t>
  </si>
  <si>
    <t>Nierozliczony zysk (%), strata z lat ubiegłych (w tym także skutki korekty błędu podstawowego lub poniesienia straty na sprzedaży lub umorzeniu akcji / udziałów własnych)</t>
  </si>
  <si>
    <t>Zysk netto</t>
  </si>
  <si>
    <t>Proponowany podział:</t>
  </si>
  <si>
    <t>wypłata dywidendy (zaliczki.........)</t>
  </si>
  <si>
    <t>zwiększenie kapitału zapasowego</t>
  </si>
  <si>
    <t>zwiększenie kapitału rezerwowoego</t>
  </si>
  <si>
    <t>nagrody i premie</t>
  </si>
  <si>
    <t>zasilenie funduszy specjalnych</t>
  </si>
  <si>
    <t>Wynik finansowy niepodzielony (1+2-3)</t>
  </si>
  <si>
    <t>Strata netto</t>
  </si>
  <si>
    <t>Proponowane źródło pokrycia</t>
  </si>
  <si>
    <t>kapitał (fundusz) zapasowy</t>
  </si>
  <si>
    <t>kapitał (fundusz) rezerwowy</t>
  </si>
  <si>
    <t>obniżenie kapitału (funduszu) podstawowego</t>
  </si>
  <si>
    <t>dopłaty współników</t>
  </si>
  <si>
    <t>dostakowa emisja akcji lub udziałów po cenach wyższych od nominalnych</t>
  </si>
  <si>
    <t>zyski przyszłych lat</t>
  </si>
  <si>
    <t>Niepokryta strata (1+2-3)</t>
  </si>
  <si>
    <t>Wykorzystanie</t>
  </si>
  <si>
    <t>Rozwiązanie</t>
  </si>
  <si>
    <t>Rezerwy długoterminowe:</t>
  </si>
  <si>
    <t>na świadczenia emerytalne i pozostałe</t>
  </si>
  <si>
    <t>na pozostałe koszty</t>
  </si>
  <si>
    <t>na inne</t>
  </si>
  <si>
    <t>Rezerwy krótkoterminowe:</t>
  </si>
  <si>
    <t>Rezerwy odniesione na</t>
  </si>
  <si>
    <t>Aktywa odniesione na</t>
  </si>
  <si>
    <t>wynik finansowy</t>
  </si>
  <si>
    <t>kapitał (fundusz własny)</t>
  </si>
  <si>
    <t>w tym odpisy aktualizujące aktywa</t>
  </si>
  <si>
    <t>Początek roku obrotowego</t>
  </si>
  <si>
    <t>Koniec roku obrotowego</t>
  </si>
  <si>
    <t>Stan koncowy (1+2)</t>
  </si>
  <si>
    <t>Rodzaj</t>
  </si>
  <si>
    <t>Kujawsko-Pomorski Urząd Wojewódzki w Bydgoszczy</t>
  </si>
  <si>
    <t>"Elmed Serwis"  Włocławek</t>
  </si>
  <si>
    <t>od jednostek powiązanych</t>
  </si>
  <si>
    <t>- do 12 miesięcy</t>
  </si>
  <si>
    <t>- powyżej 12 miesięcy</t>
  </si>
  <si>
    <t>należności od pozostałych jednostek</t>
  </si>
  <si>
    <t>inne z tytułu</t>
  </si>
  <si>
    <t>zakupione należności</t>
  </si>
  <si>
    <t>cesje wierzytelności</t>
  </si>
  <si>
    <t>sprzedane wierzytelnosci</t>
  </si>
  <si>
    <t>pożyczki z ZFŚS</t>
  </si>
  <si>
    <t>wadia</t>
  </si>
  <si>
    <t>kaucje</t>
  </si>
  <si>
    <t>ubezpieczenia majątkowe</t>
  </si>
  <si>
    <t>rozrachunki z pracownikami z tyt. zaliczek</t>
  </si>
  <si>
    <t>pozostałe</t>
  </si>
  <si>
    <t>Należności krótkoterminowe razem</t>
  </si>
  <si>
    <t>z tytułu dostaw i usług, w tym:</t>
  </si>
  <si>
    <t>od jednostek zależnych</t>
  </si>
  <si>
    <t>od jednostek współzależnych</t>
  </si>
  <si>
    <t>od jednostek stowarzyszonych</t>
  </si>
  <si>
    <t>od znaczącego inwestora</t>
  </si>
  <si>
    <t>od jednostki dominującej</t>
  </si>
  <si>
    <t>inne, w tym:</t>
  </si>
  <si>
    <t>dochodzone na drodze sądowej, w tym:</t>
  </si>
  <si>
    <t>Należności krótkoterminowe od jednostek powiązanych netto, razem</t>
  </si>
  <si>
    <t>odpisy aktualizujące wartość należności od jednostek powiązanych</t>
  </si>
  <si>
    <t>na odsetki od należności</t>
  </si>
  <si>
    <t>konwersja z długoterminowych do krótkoterminowych</t>
  </si>
  <si>
    <t>zasądzonych kosztów sądowych</t>
  </si>
  <si>
    <t xml:space="preserve">wniesione aportem </t>
  </si>
  <si>
    <t>odpis na należności odniesione na wartość firmy</t>
  </si>
  <si>
    <t>przeniesienie na należności weksla przyjetego jako zapłata i objętego odpisem aktualizującym w roku ubiegłym</t>
  </si>
  <si>
    <t>nadwyżka wartości nominalnej ponad cenę zakupu wierzytelności</t>
  </si>
  <si>
    <t>zapłata należności</t>
  </si>
  <si>
    <t>zapłata odsetek od należności</t>
  </si>
  <si>
    <t>zapłata zasądzonych kosztów sądowych</t>
  </si>
  <si>
    <t>umorzenie należności</t>
  </si>
  <si>
    <t>umorzenie i spisanie odsetek od należności</t>
  </si>
  <si>
    <t>odpisanie należności jako nieściągalnych</t>
  </si>
  <si>
    <t>spisanie wierzytelności ujetych na międzyokresowych przychodach</t>
  </si>
  <si>
    <t>Nota 9D</t>
  </si>
  <si>
    <t>należności z tytułu dywidend i innych udziałów w zyskach</t>
  </si>
  <si>
    <t>obligacje</t>
  </si>
  <si>
    <t>odsetki od pożyczek</t>
  </si>
  <si>
    <t>w jednostkach współzależnych</t>
  </si>
  <si>
    <t>inne papiery wartościowe (wg rodzaju)</t>
  </si>
  <si>
    <t>inne krótkoterminowe aktywa finansowe (wg rodzaju)</t>
  </si>
  <si>
    <t>w jednostkach stowarzyszonych</t>
  </si>
  <si>
    <t>w jednostce dominującej</t>
  </si>
  <si>
    <t>należności z tytułu leasingu finansowego</t>
  </si>
  <si>
    <t>Zobowiązania wobec</t>
  </si>
  <si>
    <t>Okres wymagalności</t>
  </si>
  <si>
    <t>do 1 roku</t>
  </si>
  <si>
    <t>powyżej 1 roku do 3 lat</t>
  </si>
  <si>
    <t>powyżej 3 lat do 5 lat</t>
  </si>
  <si>
    <t>powyżej  5 lat</t>
  </si>
  <si>
    <t>stan na:</t>
  </si>
  <si>
    <t>początek roku obrotowego</t>
  </si>
  <si>
    <t>koniec roku obrotowego</t>
  </si>
  <si>
    <t>początek roku 
(3+5+7+9)</t>
  </si>
  <si>
    <t>koniec roku 
(4+6+8+10)</t>
  </si>
  <si>
    <t>Jednostek powiązanych</t>
  </si>
  <si>
    <t>z tyt.dostaw robót i usług</t>
  </si>
  <si>
    <t>Pozostałych jednostek</t>
  </si>
  <si>
    <t>inne układ z ZUS</t>
  </si>
  <si>
    <t>RAZEM (1+2)</t>
  </si>
  <si>
    <t>powyżej 1 roku
do 3 lat</t>
  </si>
  <si>
    <t>powyżej 3 lat
do 5 lat</t>
  </si>
  <si>
    <t>powyżej 5 lat</t>
  </si>
  <si>
    <t>Bank Gospodarstwa Krajowego</t>
  </si>
  <si>
    <t>UKŁAD RATALNY Z ZUS</t>
  </si>
  <si>
    <t>wobec jednostek zależnych</t>
  </si>
  <si>
    <t>z tytułu dywidend</t>
  </si>
  <si>
    <t>inne zobowiązania finansowe, w tym:</t>
  </si>
  <si>
    <r>
      <t xml:space="preserve">    </t>
    </r>
    <r>
      <rPr>
        <sz val="8"/>
        <rFont val="Arial"/>
        <family val="2"/>
      </rPr>
      <t>- do 12 miesięcy</t>
    </r>
  </si>
  <si>
    <r>
      <t xml:space="preserve">    </t>
    </r>
    <r>
      <rPr>
        <sz val="8"/>
        <rFont val="Arial"/>
        <family val="2"/>
      </rPr>
      <t>- powyżej 12 miesięcy</t>
    </r>
  </si>
  <si>
    <t>wobec jednostek współzależnych</t>
  </si>
  <si>
    <r>
      <t xml:space="preserve"> </t>
    </r>
    <r>
      <rPr>
        <sz val="8"/>
        <rFont val="Arial"/>
        <family val="2"/>
      </rPr>
      <t xml:space="preserve">- </t>
    </r>
  </si>
  <si>
    <t>wobec jednostek stowarzyszonych</t>
  </si>
  <si>
    <r>
      <t xml:space="preserve"> </t>
    </r>
    <r>
      <rPr>
        <sz val="8"/>
        <rFont val="Arial"/>
        <family val="2"/>
      </rPr>
      <t>-</t>
    </r>
  </si>
  <si>
    <t>wobec znaczącego inwestora</t>
  </si>
  <si>
    <t>wobec jednostki dominującej</t>
  </si>
  <si>
    <t>wobec pozostałych jednostek</t>
  </si>
  <si>
    <r>
      <t xml:space="preserve">   </t>
    </r>
    <r>
      <rPr>
        <sz val="8"/>
        <rFont val="Arial"/>
        <family val="2"/>
      </rPr>
      <t>- pochodnych instrumentów finansowych</t>
    </r>
  </si>
  <si>
    <r>
      <t xml:space="preserve">   </t>
    </r>
    <r>
      <rPr>
        <sz val="8"/>
        <rFont val="Arial"/>
        <family val="2"/>
      </rPr>
      <t xml:space="preserve">- z tyt.leasingu </t>
    </r>
  </si>
  <si>
    <t>z tytułu wynagrodzeń</t>
  </si>
  <si>
    <r>
      <t xml:space="preserve">   </t>
    </r>
    <r>
      <rPr>
        <sz val="8"/>
        <rFont val="Arial"/>
        <family val="2"/>
      </rPr>
      <t>- faktoringu</t>
    </r>
  </si>
  <si>
    <r>
      <t xml:space="preserve">   </t>
    </r>
    <r>
      <rPr>
        <sz val="8"/>
        <rFont val="Arial"/>
        <family val="2"/>
      </rPr>
      <t>- rozrachunki z pracownikami (inne niż wynagrodzenia)</t>
    </r>
  </si>
  <si>
    <r>
      <t xml:space="preserve">   </t>
    </r>
    <r>
      <rPr>
        <sz val="8"/>
        <rFont val="Arial"/>
        <family val="2"/>
      </rPr>
      <t xml:space="preserve">- towarzystw ubezpieczeń majątkowych </t>
    </r>
  </si>
  <si>
    <r>
      <t xml:space="preserve">   </t>
    </r>
    <r>
      <rPr>
        <sz val="8"/>
        <rFont val="Arial"/>
        <family val="2"/>
      </rPr>
      <t>- odsetki od przejetych cesji</t>
    </r>
  </si>
  <si>
    <r>
      <t xml:space="preserve">   </t>
    </r>
    <r>
      <rPr>
        <sz val="8"/>
        <rFont val="Arial"/>
        <family val="2"/>
      </rPr>
      <t>- prowizji -akwizytorzy</t>
    </r>
  </si>
  <si>
    <r>
      <t xml:space="preserve">   </t>
    </r>
    <r>
      <rPr>
        <sz val="8"/>
        <rFont val="Arial"/>
        <family val="2"/>
      </rPr>
      <t>- inne</t>
    </r>
  </si>
  <si>
    <t>fundusze specjalne (wg tytułów)</t>
  </si>
  <si>
    <t>ZFŚS</t>
  </si>
  <si>
    <t>ZFRON</t>
  </si>
  <si>
    <t>Fundusz Pożyczkowy</t>
  </si>
  <si>
    <t>koszty zakupu usług opłacone z "góry"</t>
  </si>
  <si>
    <t>prenumerata</t>
  </si>
  <si>
    <t xml:space="preserve">koszty większych remontów środków trwałych </t>
  </si>
  <si>
    <t>koszty uruchomienia nowej produkcji</t>
  </si>
  <si>
    <t>podatek VAT do rozliczenia w następnym okresie</t>
  </si>
  <si>
    <t>pozostałe (wg tytułów)</t>
  </si>
  <si>
    <t>prowizja od kredytów</t>
  </si>
  <si>
    <t>dyskonto odsetek od obligacji</t>
  </si>
  <si>
    <t>prowizja od obligacji</t>
  </si>
  <si>
    <t>prowizja od udzielonej gwarancji</t>
  </si>
  <si>
    <t>wniesione aportem</t>
  </si>
  <si>
    <t>bierne rozliczenia międzyokresowe kosztów</t>
  </si>
  <si>
    <t>długoterminowe (wg tytułów)</t>
  </si>
  <si>
    <t>krótkoterminowe (wg tytułów)</t>
  </si>
  <si>
    <t>rezerwa na odsetki od kredytów i pożyczek</t>
  </si>
  <si>
    <t>rezerwa na koszty badania bilansu</t>
  </si>
  <si>
    <t>rezerwa na niewykorzystane urlopy</t>
  </si>
  <si>
    <t>rezerwa na wynagrodzenia premiowe i odprawy</t>
  </si>
  <si>
    <t>rezerwa na koszty wykonanych a niezafakturowanych usług</t>
  </si>
  <si>
    <t>koszty sprzedaży premiowej</t>
  </si>
  <si>
    <t>rezerwa na koszty wyceny aktuarialnej</t>
  </si>
  <si>
    <t>promocja firmy</t>
  </si>
  <si>
    <t>rozliczenia międzyokresowe przychodów</t>
  </si>
  <si>
    <t>otrzymane nieodpłatnie niefinansowe aktywa trwałe (prawa wieczystego użytkowania gruntu)</t>
  </si>
  <si>
    <t>środki trwałe sfinansowane z PFRON i ZFRON</t>
  </si>
  <si>
    <t>dyskonto odsetek w zakresie zakupu wierzytelności</t>
  </si>
  <si>
    <t>czynsz za najem otrzymany "z góry"</t>
  </si>
  <si>
    <t>zaliczka na poczet sprzedaży nieruchomości</t>
  </si>
  <si>
    <t>Hipoteka, w tym:</t>
  </si>
  <si>
    <t>kaucyjna</t>
  </si>
  <si>
    <t>przymusowa</t>
  </si>
  <si>
    <t>Zastaw, w tym:</t>
  </si>
  <si>
    <t>skarbowy</t>
  </si>
  <si>
    <t>Weksle</t>
  </si>
  <si>
    <t>Inny sposób</t>
  </si>
  <si>
    <t>Gwarancji i poręczeń w tym:</t>
  </si>
  <si>
    <t>udzielonym jednostkom powiązanym</t>
  </si>
  <si>
    <t>Kaucji i wadiów</t>
  </si>
  <si>
    <t>Indosu weksli</t>
  </si>
  <si>
    <t>Zawartych, lecz jeszcze niewykonanaych umów</t>
  </si>
  <si>
    <t>Ustęp IIb.  Objaśnienia do instrumentów finansowych</t>
  </si>
  <si>
    <t>Opis transakcji wg Rozporządzenia Ministra Finansów z 12.12.2001r. (Dz.U. 2001 r. nr 149, poz. 1674 oraz z 2004 r. nr 31, poz. 266)</t>
  </si>
  <si>
    <t>Należy skasować i uzupełnić właściwe dane</t>
  </si>
  <si>
    <t>Jednostki nie podlegające obowiązkowemu badaniu zg z art. 64 ust.1 uor. wykazują:</t>
  </si>
  <si>
    <t xml:space="preserve">1) dla każdej grupy pochodnych instrumentów finansowych - informację o: </t>
  </si>
  <si>
    <t xml:space="preserve">a) wartości godziwej tych instrumentów, o ile wartość taka może być wiarygodnie ustalona, </t>
  </si>
  <si>
    <t xml:space="preserve">b) rodzaju i charakterystyce tych instrumentów, </t>
  </si>
  <si>
    <t xml:space="preserve">2) dla długoterminowych aktywów finansowych wykazanych w sprawozdaniu finansowym w wartości bilansowej przekraczającej ich wartość godziwą - informację o: </t>
  </si>
  <si>
    <t xml:space="preserve">a) wartości bilansowej i wartości godziwej poszczególnych składników aktywów lub odpowiednich grup składników aktywów, </t>
  </si>
  <si>
    <t xml:space="preserve">b) przyczynach niedokonania odpisów aktualizujących wartość bilansową tych aktywów, w tym przesłankach uzasadniających przekonanie jednostki, że wartość bilansowa zostanie przywrócona. </t>
  </si>
  <si>
    <t>Jednostki podlegające obowiązkowemu badaniu zg z art. 64 uor. wykazują:</t>
  </si>
  <si>
    <t xml:space="preserve">1. Dla wszystkich grup aktywów finansowych wykazanych w bilansie w aktywach trwałych i obrotowych oraz dla wszystkich zobowiązań finansowych wykazanych w bilansie jako długoterminowe i krótkoterminowe, w podziale co najmniej według kategorii określonych w § 5 ust. 1: </t>
  </si>
  <si>
    <t xml:space="preserve">1) podstawową charakterystykę, ilość i wartość instrumentów finansowych, w tym opis istotnych warunków i terminów, które mogą wpływać na wielkość, rozkład w czasie oraz pewność przyszłych przepływów pieniężnych, </t>
  </si>
  <si>
    <t xml:space="preserve">2) opis metod i istotnych założeń przyjętych do ustalania wartości godziwej aktywów i zobowiązań finansowych wycenianych w takiej wartości, </t>
  </si>
  <si>
    <t xml:space="preserve">3) opis sposobu ujmowania skutków przeszacowania aktywów zaliczonych do kategorii dostępnych do sprzedaży, to jest, czy jednostka odnosi je do przychodów lub kosztów finansowych, czy też do kapitału (funduszu) z aktualizacji wyceny, </t>
  </si>
  <si>
    <t xml:space="preserve">4) wartość wykazanych w bilansie instrumentów finansowych wycenianych w wartości godziwej, jak również odpowiednio skutki przeszacowania odniesione na kapitał (fundusz) z aktualizacji wyceny w okresie sprawozdawczym lub zaliczone do przychodów lub kosztów finansowych okresu sprawozdawczego, </t>
  </si>
  <si>
    <t xml:space="preserve">5) tabelę zmian w kapitale (funduszu) z aktualizacji wyceny w zakresie instrumentów finansowych, obejmującą stan kapitału na początek i na koniec okresu sprawozdawczego oraz jego zwiększenia i zmniejszenia, w szczególności z tytułu: </t>
  </si>
  <si>
    <t xml:space="preserve">a) skutków przeszacowania aktywów finansowych dostępnych do sprzedaży, w tym: </t>
  </si>
  <si>
    <t xml:space="preserve">- zyski lub straty z okresowej wyceny, </t>
  </si>
  <si>
    <t xml:space="preserve">- kwoty przeszacowania odpisane w razie trwałej utraty wartości, </t>
  </si>
  <si>
    <t xml:space="preserve">- zyski lub straty z wyceny ustalone na dzień przekwalifikowania aktywów do kategorii dostępnych do sprzedaży, </t>
  </si>
  <si>
    <t xml:space="preserve">- kwoty rozliczone w przypadku zabezpieczania wartości godziwej oprocentowanego instrumentu finansowego, </t>
  </si>
  <si>
    <t xml:space="preserve">- kwoty rozliczone w przypadku przekwalifikowania aktywów do kategorii utrzymywanych do terminu wymagalności, </t>
  </si>
  <si>
    <t xml:space="preserve">- kwoty odpisane na dzień wyłączenia z ksiąg rachunkowych, </t>
  </si>
  <si>
    <t xml:space="preserve">b) okresowej wyceny pozycji zabezpieczanych oraz instrumentów zabezpieczających w związku z zabezpieczaniem: </t>
  </si>
  <si>
    <t xml:space="preserve">- zmian w przepływach pieniężnych, </t>
  </si>
  <si>
    <t xml:space="preserve">- udziałów w aktywach netto jednostek zagranicznych, </t>
  </si>
  <si>
    <t xml:space="preserve">c) ustalenia, przeszacowania i odpisania na wynik finansowy rezerwy oraz aktywów z tytułu odroczonego podatku dochodowego, </t>
  </si>
  <si>
    <t xml:space="preserve">6) objaśnienie do każdej kategorii aktywów finansowych, wyróżnionych zgodnie z § 5 ust. 1, przyjętych zasad wprowadzania do ksiąg rachunkowych nabytych instrumentów finansowych, o których mowa w § 4 ust. 3, </t>
  </si>
  <si>
    <t xml:space="preserve">7) określenie ryzyka zmiany stopy procentowej, a w szczególności informację o wcześniej przypadającym terminie wykupu lub wynikającym z umowy terminie przeszacowania wartości instrumentów finansowych, a także o efektywnej stopie procentowej, jeżeli jej ustalenie jest zasadne, </t>
  </si>
  <si>
    <t xml:space="preserve">8) określenie ryzyka kredytowego, a w szczególności informację o oszacowanej maksymalnej kwocie straty, na jaką jednostka jest narażona, bez uwzględnienia wartości godziwej jakichkolwiek przyjętych lub poczynionych zabezpieczeń, w przypadku gdyby wierzyciel nie wywiązał się ze świadczenia, z podaniem informacji o koncentracji tego ryzyka. </t>
  </si>
  <si>
    <t>2. Jeżeli wartość godziwa aktywów finansowych zaliczonych do kategorii przeznaczonych do obrotu lub dostępnych do sprzedaży nie może być wiarygodnie zmierzona i dlatego wycenia się je w skorygowanej cenie nabycia, to w dodatkowych informacjach i objaśnieniach podaje się również ich wartość wykazaną w bilansie oraz przyczyny, dla których nie można wiarygodnie ustalić wartości godziwej tych aktywów, a także, o ile to możliwe, określa się granice przedziału, w którym wartość godziwa tych instrumentów może się zawierać.</t>
  </si>
  <si>
    <t>3. Dla aktywów i zobowiązań finansowych, których zgodnie z przepisami rozdziału 3 nie wycenia się w wartości godziwej, zarówno wprowadzonych, jak i niewprowadzonych do ksiąg rachunkowych, zamieszcza się w dodatkowych informacjach i objaśnieniach dane o ich wartości godziwej na dzień sporządzenia sprawozdania finansowego. Jeżeli z uzasadnionych przyczyn jednostka nie ustaliła wartości godziwej takich aktywów lub zobowiązań finansowych, to powinna fakt ten ujawnić oraz podać podstawową charakterystykę instrumentów finansowych, które w innym przypadku byłyby wycenione zgodnie z § 15 pkt 1.</t>
  </si>
  <si>
    <t>4. Jeżeli wartość godziwa aktywów i zobowiązań finansowych, o których mowa w ust. 3, jest niższa od ich wartości wykazanej w sprawozdaniu finansowym, to w dodatkowych informacjach i objaśnieniach zamieszcza się dane o wartości bilansowej i wartości godziwej danego składnika lub grupy składników, a także przedstawia przyczyny zaniechania odpisów aktualizujących ich wartość bilansową oraz uzasadnia przekonanie o możliwości odzyskania wykazanej wartości w pełnej kwocie.</t>
  </si>
  <si>
    <t>5. Jeżeli w okresie sprawozdawczym jednostka była stroną umowy, w wyniku której aktywa finansowe przekształca się w papiery wartościowe lub umowy odkupu, to w dodatkowych informacjach i objaśnieniach przedstawia odrębnie dla każdej transakcji:</t>
  </si>
  <si>
    <t>1) charakter i wielkość zawartych transakcji, w tym opis przyjętych lub udzielonych gwarancji i zabezpieczeń, dane przyjęte do wyliczenia wartości godziwej przychodów odsetkowych związanych z umowami zawartymi w okresie sprawozdawczym oraz transakcjami zawartymi w okresach poprzednich, zarówno zakończonymi, jak i niezakończonymi w okresie sprawozdawczym,</t>
  </si>
  <si>
    <t>2) informację o aktywach finansowych wyłączonych z ksiąg rachunkowych w okresie sprawozdawczym.</t>
  </si>
  <si>
    <t>6. W przypadku przekwalifikowania w okresie sprawozdawczym aktywów finansowych wycenianych w wartości godziwej do aktywów wycenianych w skorygowanej cenie nabycia, należy w dodatkowych informacjach i objaśnieniach podać powody zmiany zasady wyceny.</t>
  </si>
  <si>
    <t>7. Jeżeli w okresie sprawozdawczym dokonano odpisów aktualizujących z tytułu trwałej utraty wartości aktywów finansowych albo w związku z ustaniem przyczyny, dla której dokonano takich odpisów, zwiększono wartość składnika aktywów, to w dodatkowych informacjach i objaśnieniach należy zamieścić informacje o kwotach odpisów obniżających i zwiększających wartość aktywów finansowych, co najmniej z podziałem według kategorii, o których mowa w § 5 ust. 1.</t>
  </si>
  <si>
    <t>1. Jednostka opisuje w dodatkowych informacjach i objaśnieniach przyjęte cele i zasady zarządzania ryzykiem finansowym, w tym dotyczące zabezpieczenia podstawowych rodzajów planowanych transakcji oraz uprawdopodobnionych przyszłych zobowiązań.</t>
  </si>
  <si>
    <t>2. W przypadku zabezpieczenia w okresie sprawozdawczym wartości godziwej, przepływów pieniężnych lub udziałów w aktywach netto jednostek zagranicznych, w dodatkowych informacjach i objaśnieniach podaje się:</t>
  </si>
  <si>
    <t>1) rodzaj zabezpieczenia,</t>
  </si>
  <si>
    <t>2) opis instrumentu zabezpieczającego oraz jego wartość godziwą na dzień sporządzenia sprawozdania finansowego,</t>
  </si>
  <si>
    <t>3) charakterystykę zabezpieczanego rodzaju ryzyka.</t>
  </si>
  <si>
    <t>3. W przypadku zabezpieczenia w okresie sprawozdawczym planowanej transakcji lub uprawdopodobnionego przyszłego zobowiązania, w dodatkowych informacjach i objaśnieniach podaje się:</t>
  </si>
  <si>
    <t xml:space="preserve">1) opis zabezpieczanej pozycji, w tym przewidywany okres do jej zajścia, </t>
  </si>
  <si>
    <t>2) opis zastosowanych instrumentów zabezpieczających,</t>
  </si>
  <si>
    <t>3) kwoty wszelkich odroczonych lub nienaliczonych zysków lub strat i przewidywany termin uznania ich za przychody lub koszty finansowe.</t>
  </si>
  <si>
    <t>4. Jeżeli zyski lub straty z wyceny instrumentów zabezpieczających, zarówno będących pochodnymi instrumentami finansowymi, jak i aktywami lub zobowiązaniami o innym charakterze, w przypadku zabezpieczania przepływów pieniężnych zostały odniesione na kapitał (fundusz) z aktualizacji wyceny, to w dodatkowych informacjach i objaśnieniach podaje się:</t>
  </si>
  <si>
    <t>1) kwoty odpisów zwiększających i zmniejszających kapitał (fundusz) z aktualizacji wyceny w okresie sprawozdawczym,</t>
  </si>
  <si>
    <t>2) kwoty odpisane z kapitału (funduszu) z aktualizacji wyceny i zaliczone do przychodów lub kosztów finansowych okresu sprawozdawczego,</t>
  </si>
  <si>
    <t>3) kwoty odpisane z kapitału (funduszu) z aktualizacji wyceny i dodane do ceny nabycia lub inaczej ustalonej wartości początkowej na dzień wprowadzenia do ksiąg rachunkowych składnika aktywów lub zobowiązań, który do tego dnia był objęty planowaną transakcją lub stanowił uprawdopodobnione przyszłe zobowiązanie poddane zabezpieczeniu.</t>
  </si>
  <si>
    <t>usługi</t>
  </si>
  <si>
    <t>- w tym: od jednostek powiązanych</t>
  </si>
  <si>
    <t>w tym: od jednostek powiązanych</t>
  </si>
  <si>
    <t>kraj</t>
  </si>
  <si>
    <t>eksport</t>
  </si>
  <si>
    <t>towarów</t>
  </si>
  <si>
    <t>materiałów</t>
  </si>
  <si>
    <t>wartość</t>
  </si>
  <si>
    <t>zaniechanie produkcji</t>
  </si>
  <si>
    <t>zmiany technologii</t>
  </si>
  <si>
    <t>przeznaczenie do likwidacji</t>
  </si>
  <si>
    <t>konieczność wycofania z używania</t>
  </si>
  <si>
    <t>zaleganie zapasów dłużej niż 6 miesięcy do roku</t>
  </si>
  <si>
    <t>zaleganie zapasów dłużej niż rok</t>
  </si>
  <si>
    <t>uszkodzenie, zepsucie, upływ terminu ważności</t>
  </si>
  <si>
    <t>nadmiar zapasu</t>
  </si>
  <si>
    <t>obniżenie cen rynkowych</t>
  </si>
  <si>
    <t>materiały</t>
  </si>
  <si>
    <t>odpis aktualizujący - zmniejszenie - z tyt.trwałej utraty wartości</t>
  </si>
  <si>
    <t>odpis aktualizujący - zwiększenie - przywrócenie wartości</t>
  </si>
  <si>
    <t>bilansowy stan materiałów</t>
  </si>
  <si>
    <t>półprodukty i produkty w toku</t>
  </si>
  <si>
    <t>bilansowy stan półproduktów i produktów w toku</t>
  </si>
  <si>
    <t>produkty gotowe</t>
  </si>
  <si>
    <t>towary</t>
  </si>
  <si>
    <t>bilansowy stan towarów</t>
  </si>
  <si>
    <t>zaliczki na dostawy</t>
  </si>
  <si>
    <t>Stan bilansowy - razem</t>
  </si>
  <si>
    <t>W roku obrotowym</t>
  </si>
  <si>
    <t>Przewidywane</t>
  </si>
  <si>
    <t>Przychody osiągnięte ze sprzedaży, z tytułu:</t>
  </si>
  <si>
    <t>Koszty wytworzenia produktów,w tym:</t>
  </si>
  <si>
    <t>Wynik finansowy na ww operacjach</t>
  </si>
  <si>
    <t xml:space="preserve">I. </t>
  </si>
  <si>
    <t>Przychody ogółem</t>
  </si>
  <si>
    <t xml:space="preserve">Zmiana stanu produktów (+ / -) </t>
  </si>
  <si>
    <t>Koszt wytworzenia produktów na własne potrzeby jednostki (-)</t>
  </si>
  <si>
    <t xml:space="preserve">Korekta podatkowa przychodów </t>
  </si>
  <si>
    <t>a</t>
  </si>
  <si>
    <t>zwiększenia przychodów podatkowych</t>
  </si>
  <si>
    <t>b</t>
  </si>
  <si>
    <t>zmniejszenia przychodów podatkowych (-)</t>
  </si>
  <si>
    <t>Przychody podatkowe</t>
  </si>
  <si>
    <t>Koszty ogółem</t>
  </si>
  <si>
    <t xml:space="preserve">Korekty podatkowe kosztów uzyskania przychodów </t>
  </si>
  <si>
    <t>zwiększenia kosztów podatkowych</t>
  </si>
  <si>
    <t>zmniejszenia kosztów podatkowych (-)</t>
  </si>
  <si>
    <t>Koszty podatkowe</t>
  </si>
  <si>
    <t>Dochód / Strata (II-IV)</t>
  </si>
  <si>
    <t>Dochody (przychody) wolne i odliczenia</t>
  </si>
  <si>
    <t>Dochody (przychody) wolne (-)</t>
  </si>
  <si>
    <t>Odliczenia z tytułu wydatków inwestycyjnych (-)</t>
  </si>
  <si>
    <t>Kwoty zwiększające podstawę opodatkowania</t>
  </si>
  <si>
    <t xml:space="preserve">Kwota odliczonych wydatków inwestycyjnych </t>
  </si>
  <si>
    <t>Utrata prawa do zwolnienia - kwota dochodu</t>
  </si>
  <si>
    <t>VIII</t>
  </si>
  <si>
    <t>Podstawa opodatkowania</t>
  </si>
  <si>
    <t>IX</t>
  </si>
  <si>
    <t>Kwota podatku wg obowiązującej stawki %</t>
  </si>
  <si>
    <t>Odliczenia od podatku (-)</t>
  </si>
  <si>
    <t>Podatek doch. o którym mowa w art.25 ust.11-16 (+)</t>
  </si>
  <si>
    <t>X</t>
  </si>
  <si>
    <t>Należny podatek dochodowy za rok 
obrotowy wg CIT -8</t>
  </si>
  <si>
    <t>XI</t>
  </si>
  <si>
    <t>Utworzone rezerwy na dodatnie różnice przejciowe (+)</t>
  </si>
  <si>
    <t>XII</t>
  </si>
  <si>
    <t>Utworzone aktywa z tytułu odroczonego podatku (-)</t>
  </si>
  <si>
    <t>XIII</t>
  </si>
  <si>
    <t>Wynik finansowy brutto 
wg rachunku zysków i strat (+ / -)</t>
  </si>
  <si>
    <t>XIV</t>
  </si>
  <si>
    <t>Podatek dochodowy ujęty w rachunku zysków i strat łącznie z pozostałymi obciążeniami wyniku brutto</t>
  </si>
  <si>
    <t>XV</t>
  </si>
  <si>
    <t>Wynik finansowy netto (+ / -)</t>
  </si>
  <si>
    <t>Przychody wyłączone z opodatkowania, z tego:</t>
  </si>
  <si>
    <t>odsetki należne - niezapłacone</t>
  </si>
  <si>
    <t xml:space="preserve"> wypłacona "13" pensja </t>
  </si>
  <si>
    <t>Przychody włączone do opodatkowania, w tym:</t>
  </si>
  <si>
    <t>Przychód do opodatkowania</t>
  </si>
  <si>
    <t>Koszty nie stanowiące kosztów uzyskania przychodu, w tym:</t>
  </si>
  <si>
    <t>odsetki naliczone  niezapłacone</t>
  </si>
  <si>
    <t>odsetki budżetowe</t>
  </si>
  <si>
    <t>odszkodowanie</t>
  </si>
  <si>
    <t>koszty egzekucyjne -Urząd Skarbowy</t>
  </si>
  <si>
    <t>koszty egzekucyjne -komornicze</t>
  </si>
  <si>
    <t>koszty dotyczące lat ubiegłych</t>
  </si>
  <si>
    <t>wypłacona "13" pesja w 2006 r 9 (kup 2003 r)</t>
  </si>
  <si>
    <t>wyrównania wynagrodzeń za XII/2006 r naliczone</t>
  </si>
  <si>
    <t>amortyzacja od darowanych środków trwałych</t>
  </si>
  <si>
    <t>Składki na PFRON w 2006 roku</t>
  </si>
  <si>
    <t>koszty składek ZUS  naliczone</t>
  </si>
  <si>
    <t>Koszty włączone do kosztów uzyskania przychodu, w tym:</t>
  </si>
  <si>
    <t>Wypłacone odsetki od ustawy "203"</t>
  </si>
  <si>
    <t>Koszty uzyskania (koszty podatkowe)</t>
  </si>
  <si>
    <t>amortyzacja</t>
  </si>
  <si>
    <t>zużycie materiałów i energii</t>
  </si>
  <si>
    <t>usługi obce</t>
  </si>
  <si>
    <t>podatki i opłaty</t>
  </si>
  <si>
    <t>wynagrodzenia</t>
  </si>
  <si>
    <t>ubezpieczenia społeczne i inne świadczenia</t>
  </si>
  <si>
    <t>wartość sprzedanych towarów i usług</t>
  </si>
  <si>
    <t xml:space="preserve">pozostałe koszty rodzajowe </t>
  </si>
  <si>
    <t>koszty podróży służbowych</t>
  </si>
  <si>
    <t>reklama publiczna</t>
  </si>
  <si>
    <t>reklama i reprezentacja limitowana</t>
  </si>
  <si>
    <t>koszty ubezpieczeń majątkowych</t>
  </si>
  <si>
    <t>inne koszty</t>
  </si>
  <si>
    <t>Rodzaj środka trwałego</t>
  </si>
  <si>
    <t xml:space="preserve">Ogółem </t>
  </si>
  <si>
    <t>W tym koszty finansowania</t>
  </si>
  <si>
    <t>obiekty inżynierii lądowej i wodnej</t>
  </si>
  <si>
    <t>Ogółem</t>
  </si>
  <si>
    <t>Nakłady na:</t>
  </si>
  <si>
    <t>Poniesione w bieżącym roku obrotowym</t>
  </si>
  <si>
    <t>Planowane na następny rok obrotowy</t>
  </si>
  <si>
    <t xml:space="preserve"> - w tym dotyczące ochrony środowiska</t>
  </si>
  <si>
    <t>Inwestycje w nieruchomości i prawa</t>
  </si>
  <si>
    <t>stanowi nadwyżkę przychodów ze sprzedaży środków trwałych nad wartością netto sprzedanych środków trwałych</t>
  </si>
  <si>
    <t>przedawnione i umorzone zobowiązania</t>
  </si>
  <si>
    <t>usługi ksero</t>
  </si>
  <si>
    <t>refundacja poborowych</t>
  </si>
  <si>
    <t>indywidualne wpłaty ORDN</t>
  </si>
  <si>
    <t>przewóz materiału biologicznego</t>
  </si>
  <si>
    <t>usługi sterylizacji</t>
  </si>
  <si>
    <t>za usługi hotelowe i wyżywienie w ORDN</t>
  </si>
  <si>
    <t>rozwiązanie rezerwy "13 "pensja</t>
  </si>
  <si>
    <t>Urząd Wojewódzki - refundacji OC</t>
  </si>
  <si>
    <t>rekompensata za utracone zarobki</t>
  </si>
  <si>
    <t>nadwyżki inwetaryzacyjne</t>
  </si>
  <si>
    <t>darowizny pieniężne</t>
  </si>
  <si>
    <t>wpłaty za badania</t>
  </si>
  <si>
    <t xml:space="preserve"> inne pozostałe przychody operacyjne</t>
  </si>
  <si>
    <t>zmniejszenie zobowiazania  aptek w/c "Torfarmu" Toruń</t>
  </si>
  <si>
    <t>refundacja  wynagrodzeń z tyt. Ustawy "203" dot. Aptek</t>
  </si>
  <si>
    <t>Strata ze zbycia ze zbycia niefinansowych aktywów trwałych</t>
  </si>
  <si>
    <t>Aktualizacja wartości aktywów niefinansowych</t>
  </si>
  <si>
    <t xml:space="preserve">Inne koszty operacyjne </t>
  </si>
  <si>
    <t>ustawa 203</t>
  </si>
  <si>
    <t>koszty procesu</t>
  </si>
  <si>
    <t>apteka regionalna przecena leków</t>
  </si>
  <si>
    <t>apteka południowa przecna leków</t>
  </si>
  <si>
    <t>kasacje</t>
  </si>
  <si>
    <t>koszty egzekucyjne-Urząd Skarbowy</t>
  </si>
  <si>
    <t>Odszkodowania</t>
  </si>
  <si>
    <t>Dywidendy i udziały w zyskach</t>
  </si>
  <si>
    <t>Odsetki</t>
  </si>
  <si>
    <t>Przychody ze zbycia inwestycji</t>
  </si>
  <si>
    <t>Aktualizacja wartości inwestycji</t>
  </si>
  <si>
    <t>Koszty zbycia inwestycji</t>
  </si>
  <si>
    <t>Zyski losowe</t>
  </si>
  <si>
    <t>Zyski pozostałe</t>
  </si>
  <si>
    <t>Razem (1+2)</t>
  </si>
  <si>
    <t>Straty losowe</t>
  </si>
  <si>
    <t>Straty pozostałe</t>
  </si>
  <si>
    <t>Razem (4+5)</t>
  </si>
  <si>
    <t>Różnica - losowe (1-4)</t>
  </si>
  <si>
    <t>Różnica - pozostałe (2-5)</t>
  </si>
  <si>
    <t>Ogółem (7+/-8)</t>
  </si>
  <si>
    <t>Podatek dochodowy od poz. 9</t>
  </si>
  <si>
    <t>Ustęp IIa.  Kursy walut przyjęte do wyceny pozycji bilansu i RZiS</t>
  </si>
  <si>
    <t>Waluta</t>
  </si>
  <si>
    <t>kod waluty</t>
  </si>
  <si>
    <t>kurs średni</t>
  </si>
  <si>
    <t>Ustęp III . Wyjaśnienia do rachunku przepływów pieniężnych</t>
  </si>
  <si>
    <t>Struktura środków pieniężnych przyjętych do rachunku przepływów pieniężnych.</t>
  </si>
  <si>
    <t xml:space="preserve">Rachunek przepływu środków pieniężnych sporządzono metodą pośrednią i struktura przedstawia </t>
  </si>
  <si>
    <t>się następująco:</t>
  </si>
  <si>
    <t>Przepływy pieniężne netto z działalności operacyjnej -</t>
  </si>
  <si>
    <t>Przepływy pieniężne netto z działalności inwestycyjnej -</t>
  </si>
  <si>
    <t>Przepływy pieniężne netto z działalności finansowej -</t>
  </si>
  <si>
    <t>Przepływy pieniężne netto</t>
  </si>
  <si>
    <t>Dodatkowe informacje i objaśnienia.</t>
  </si>
  <si>
    <t>1. Zmiana stanu rezerw</t>
  </si>
  <si>
    <t>poz. A.5.</t>
  </si>
  <si>
    <t xml:space="preserve">Bilans - pasywa </t>
  </si>
  <si>
    <t>B.I.3.</t>
  </si>
  <si>
    <t>BO</t>
  </si>
  <si>
    <t xml:space="preserve">Zwiększenia </t>
  </si>
  <si>
    <t>BZ</t>
  </si>
  <si>
    <t xml:space="preserve">Zmiana stanu </t>
  </si>
  <si>
    <t>Rezerwa na świadczenia prac.</t>
  </si>
  <si>
    <t>2. Zmiana stanu zapasów</t>
  </si>
  <si>
    <t>poz. A.6.</t>
  </si>
  <si>
    <t xml:space="preserve">Bilans - aktywa </t>
  </si>
  <si>
    <t>materialy i produkty</t>
  </si>
  <si>
    <t>3. Zmiana stanu nalezności</t>
  </si>
  <si>
    <t>poz. A.7.</t>
  </si>
  <si>
    <t>B.II.</t>
  </si>
  <si>
    <t>należności krótkoterminowe</t>
  </si>
  <si>
    <t>4. Zmiana stanu zobowiązań krótkoterm.</t>
  </si>
  <si>
    <t>poz. A.8.</t>
  </si>
  <si>
    <t>Bilans - pasywa</t>
  </si>
  <si>
    <t>B.III.</t>
  </si>
  <si>
    <r>
      <t xml:space="preserve"> </t>
    </r>
    <r>
      <rPr>
        <i/>
        <sz val="8"/>
        <rFont val="Arial"/>
        <family val="2"/>
      </rPr>
      <t>(korekty do poz)</t>
    </r>
  </si>
  <si>
    <t xml:space="preserve">Zobowiazania </t>
  </si>
  <si>
    <t>razem</t>
  </si>
  <si>
    <t>5. Zmiana stanu rozliczen miedzyokresowych</t>
  </si>
  <si>
    <t>poz. A.9</t>
  </si>
  <si>
    <t>Bilans - A/P</t>
  </si>
  <si>
    <t>długoterminowe aktywa</t>
  </si>
  <si>
    <t>krótkoterminowe aktywa</t>
  </si>
  <si>
    <t>krótkoterminowe pasywa</t>
  </si>
  <si>
    <t>6. Inne korekty</t>
  </si>
  <si>
    <t>poz.A.10</t>
  </si>
  <si>
    <t>cześć opisowa</t>
  </si>
  <si>
    <t>Ustęp IV . Objaśnienie niektórych zagadnień osobowych</t>
  </si>
  <si>
    <t>Informacje o przeciętnym w roku obrotowym zatrudnieniu z podziałem na grupy zawodowe.</t>
  </si>
  <si>
    <t>Przeciętne zatrudnienie w roku</t>
  </si>
  <si>
    <t>Pracownicy umysłowi</t>
  </si>
  <si>
    <t>Pracownicy na stanowiskach robotniczych</t>
  </si>
  <si>
    <t>Pracownicy zatrudnieni poza granicami kraju</t>
  </si>
  <si>
    <t>Uczniowie</t>
  </si>
  <si>
    <t>Pracownicy na urlopach wychowaczych lub bezpłatnych</t>
  </si>
  <si>
    <t>Informacje o wynagrodzeniach, łacznie z wynagrodzeniami z zysku, wypłaconych lub należnych osobom wchodzącym w skład organów zarządzających i nadzorujących spółek handlowych.</t>
  </si>
  <si>
    <t>Członkowie organów</t>
  </si>
  <si>
    <t>Stan na koniec roku</t>
  </si>
  <si>
    <t>wynagrodzenia obciążające</t>
  </si>
  <si>
    <t>Należne</t>
  </si>
  <si>
    <t>Wypłacone</t>
  </si>
  <si>
    <t>Zarządzający</t>
  </si>
  <si>
    <t>Nadzorujący</t>
  </si>
  <si>
    <t>Informacje o pożyczkach i świadczeniach o podobnym charakterze udzielonych osobom wchodzącym w skład organów zarządzających i nadzorujących spółek handlowych, ze wskazaniem warunków oprocentowania i terminów spłaty.</t>
  </si>
  <si>
    <t>kwota do spłaty</t>
  </si>
  <si>
    <t>termin spłaty</t>
  </si>
  <si>
    <t>%</t>
  </si>
  <si>
    <t>Zarządzający - umowy zlecenia</t>
  </si>
  <si>
    <t>Zarządzający - umowy o pracę</t>
  </si>
  <si>
    <t>W roku 2006r.   nie udzielono pożyczek ani członkom Zarządu, ani członkom organów nadzorujących.</t>
  </si>
  <si>
    <t>Ustęp V. Objaśnienie niektórych szczególnych zdarzeń.</t>
  </si>
  <si>
    <t>Informacje o znaczących zdarzeniach dotyczacych lat ubiegłych ujętych w sprawozdaniu finansowym roku obrotowego</t>
  </si>
  <si>
    <t>W roku ............. jednostka nie otrzymała informacji o zdarzeniach, które miałyby istotny wpływ na podważenie wiarygodności sprawozdań finansowych lat ubieglych.</t>
  </si>
  <si>
    <t>Informacje o znaczących zdarzeniach, jakie nastąpiły po dniu bilansowym, a nieuwzględnionych w sprawozdaniu finansowym.</t>
  </si>
  <si>
    <t>opis</t>
  </si>
  <si>
    <t>Zmiany zasad polityki rachunkowosci w roku obrotowym.</t>
  </si>
  <si>
    <t>Jednostka nie dokonywała zmian zasad (polityki) rachunkowości w roku obrotowym.</t>
  </si>
  <si>
    <t>Informacje liczbowe zapewniające porównywalność danych sprawozdania finansowego za rok poprzedzający ze sprawozdaniem za rok obrotowy.</t>
  </si>
  <si>
    <t>Informacje liczbowe zawarte w sprawozdaniu finansowym zapewniają porównywalność danych roku 2006 do roku 2005.</t>
  </si>
  <si>
    <t>Ustęp VI. Objaśnienia dotyczące jednostek wchodzących w skład grup kapitałowych.</t>
  </si>
  <si>
    <t xml:space="preserve">1. </t>
  </si>
  <si>
    <t>Informacje o wspólnych przedsięwzięciach, które nie podlegają konsolidacji.</t>
  </si>
  <si>
    <t xml:space="preserve">Lp. </t>
  </si>
  <si>
    <t>Procentowy udział jednostki w przesięwzięciu</t>
  </si>
  <si>
    <t>Wartość wspólnie kontrolowanych rzeczowych składników aktywów trwałych oraz wartości niematerialnych i prawnych</t>
  </si>
  <si>
    <t>Zobowiązania zaciągnięte w celu sfinansowania realizacji współnego przedsięwziecia (bezposrednio i współnie)</t>
  </si>
  <si>
    <t>Zobowiązania warunkowe</t>
  </si>
  <si>
    <t>Przychody uzyskane przez jednostkę z reazlizacji wspólnego przedsięwziecia</t>
  </si>
  <si>
    <t>Koszty poniesione przez jednostkę na reazlizację wspólnego przedsięwziecia</t>
  </si>
  <si>
    <t xml:space="preserve">2. </t>
  </si>
  <si>
    <t>Informacje o transakcjach z jednostkami powiązanymi.</t>
  </si>
  <si>
    <t>Opis</t>
  </si>
  <si>
    <t>Wykaz spółek (nazywa, siedziba), w których jednostka posiada co najmniej 20% udziałów w kapitale lub ogólnej liczbie głosów w organie stanowiącym spółki.</t>
  </si>
  <si>
    <t xml:space="preserve">Wyszczególnienie </t>
  </si>
  <si>
    <t>Jednostka .... (nazwa i siedziba)</t>
  </si>
  <si>
    <t>Procent posiadanych udziałów</t>
  </si>
  <si>
    <t>Stopień udziału w zarządzaniu</t>
  </si>
  <si>
    <t>Wynik finansowy (zysk/strata) netto za rok obrotowy</t>
  </si>
  <si>
    <t>Informacja jednostki o nie sporządzaniu skonsolidowanego sprawozdania finansowego.</t>
  </si>
  <si>
    <t xml:space="preserve">podstawa prawna wraz z danymi uzasadniającymi odstąpienie od od konsolidacji </t>
  </si>
  <si>
    <t>nazwa i siedziba jednostki sporządzającej skonsolidowane sprawozdanie finansowe na wyższym szczeblu grupy kapitałowej oraz miejscu jego publikacji</t>
  </si>
  <si>
    <t>podstawowe wskaźniki ekonomiczno-finansowe, charakteryzujące działalność jednostek powiązanych w danym i ubiegłym roku obrotowym, takich jak:</t>
  </si>
  <si>
    <t>wartość przychodów netto ze sprzedaży produktów, towarów i materiałów oraz przychodów finansowych.</t>
  </si>
  <si>
    <t>wynik finansowy netto oraz wartość kapitału własnego, z podziałem na grupy</t>
  </si>
  <si>
    <t>wartość aktywów trwałych</t>
  </si>
  <si>
    <t>przeciętne roczne zatrudnienie</t>
  </si>
  <si>
    <t>Informacje o:</t>
  </si>
  <si>
    <t>nazwa i siedziba jednostki sporządzajacej sprawozdanie finansowe na najwyżyszym szczeblu grupy kapitałowej, w której skład wchodzi spółka jako jednostka zależna</t>
  </si>
  <si>
    <t>nazwa i siedziba jednostki sporządzajacej sprawozdanie finansowe na najniższym szczeblu grupy kapitałowej, w skład której wchodzi spółka jako jednostka zależna, należącej jenocześnie do grupy kapitałowej o której mowa w pkt.a</t>
  </si>
  <si>
    <t>Ustęp VII.  Informacje o połączeniu spółek.</t>
  </si>
  <si>
    <t>Informacja o połączeniu spółek, które zostało rozliczone metoda nabycia:</t>
  </si>
  <si>
    <t>nazwa (firma) i opis przedmiotu działalności spółki przejętej</t>
  </si>
  <si>
    <t>liczba, wartość nominalna i rodzaj udziałów (akcji) wyemitowanych w celu połączenia</t>
  </si>
  <si>
    <t xml:space="preserve">c) </t>
  </si>
  <si>
    <t>cena przejęcia, wartość aktywów netto według wartości godziwej spółki przejętej na dzień połączenia, wartość firmy lub ujemnej wartości firmy i opis zasad jej amortyzacji</t>
  </si>
  <si>
    <t>Informacja o połączeniu spółek, które zostało rozliczone metoda łączenia udziałów</t>
  </si>
  <si>
    <t>nazwy (firmy) i opis przedmiotu działalności spółek, które w wyniku połączenia zostały wykreślone z rejestru</t>
  </si>
  <si>
    <t>przychody i koszty, zyski i straty oraz zmiany w kapitałach własnych połaczonych spółek za okres od początku roku, obrotowego, w ciągu którego nastąpiło połączenie, do dnia połączenia</t>
  </si>
  <si>
    <t>miasto, data</t>
  </si>
  <si>
    <t>Sporządził</t>
  </si>
  <si>
    <t>Nazwa firmy</t>
  </si>
  <si>
    <t>Zestawienie zmian w kapitale własnym</t>
  </si>
  <si>
    <t>Rok bieżący</t>
  </si>
  <si>
    <t>Rok ubiegły</t>
  </si>
  <si>
    <t>korekty błędów podstawowych</t>
  </si>
  <si>
    <t>Ia.</t>
  </si>
  <si>
    <t>Kapitał (fundusz) własny na początek okresu(BO), po korektach</t>
  </si>
  <si>
    <t>Kapitał (fundusz) podstawowy na początek okresu</t>
  </si>
  <si>
    <t>1.1.</t>
  </si>
  <si>
    <t>Zmiany kapitału(funduszu) podstawowego</t>
  </si>
  <si>
    <t>a.</t>
  </si>
  <si>
    <t>zwiększenie ( z tytułu)</t>
  </si>
  <si>
    <t>wydania udziałów (emisji akcji)</t>
  </si>
  <si>
    <t>b.</t>
  </si>
  <si>
    <t>zmniejszenie (z tytułu)znak -</t>
  </si>
  <si>
    <t>umorzenia udziałów (akcji)</t>
  </si>
  <si>
    <t>1.2.</t>
  </si>
  <si>
    <t>Kapitał (fundusz) podstawowy na koniec okresu</t>
  </si>
  <si>
    <t xml:space="preserve">Należne wpłaty na kapitał podstawowy na początek okresu </t>
  </si>
  <si>
    <t>2.1.</t>
  </si>
  <si>
    <t>Zmiana należnych wpłat na kapitał podstawowy</t>
  </si>
  <si>
    <t>zmniejszenie (z tytułu) znak -</t>
  </si>
  <si>
    <t>2.2.</t>
  </si>
  <si>
    <t xml:space="preserve">Należne wpłaty na kapitał podstawowy na koniec okresu </t>
  </si>
  <si>
    <t xml:space="preserve">Udziały (akcje) własne na poczatek okresu </t>
  </si>
  <si>
    <t>zwiekszenie</t>
  </si>
  <si>
    <t>zmniejszenie (znak -)</t>
  </si>
  <si>
    <t>3.1.</t>
  </si>
  <si>
    <t xml:space="preserve">Udziały (akcje) własne na koniec okresu </t>
  </si>
  <si>
    <t xml:space="preserve">Kapitał (fundusz) zapasowy na poczatek okresu </t>
  </si>
  <si>
    <t>4.1.</t>
  </si>
  <si>
    <t>Zmiany kapitału(funduszu) zapasowego</t>
  </si>
  <si>
    <t>emisji akcji powyzej wartości nominalnej</t>
  </si>
  <si>
    <t>z podziału zysku (ustawowo)</t>
  </si>
  <si>
    <t>z podziału zysku (ponad wymaganą ustawowo minimalną wartość)</t>
  </si>
  <si>
    <t>pokrycia straty(znak -)</t>
  </si>
  <si>
    <t>4.2.</t>
  </si>
  <si>
    <t xml:space="preserve">Kapitał (fundusz) zapasowy na koniec okresu </t>
  </si>
  <si>
    <t xml:space="preserve">Kapitał (fundusz) z aktualizacji wyceny na poczatek okresu </t>
  </si>
  <si>
    <t>5.1.</t>
  </si>
  <si>
    <t>Zmiany kapitału (funduszu) z aktualizacji wyceny</t>
  </si>
  <si>
    <t>zbycia srodków trwałych (znak -)</t>
  </si>
  <si>
    <t>5.2.</t>
  </si>
  <si>
    <t xml:space="preserve">Kapitał (fundusz) z aktualizacji wyceny na koniec okresu </t>
  </si>
  <si>
    <t xml:space="preserve">Pozostałe kapitały (fundusze) rezerwowe na poczatek okresu </t>
  </si>
  <si>
    <t>6.1.</t>
  </si>
  <si>
    <t xml:space="preserve">Zmiany pozostałych kapitałów (funduszy) rezerwowych </t>
  </si>
  <si>
    <t>6.2.</t>
  </si>
  <si>
    <t xml:space="preserve">Pozostałe kapitały (fundusze) rezerwowe na koniec okresu </t>
  </si>
  <si>
    <t xml:space="preserve">Zysk (strata) z lat ubiegłych na poczatek okresu </t>
  </si>
  <si>
    <t xml:space="preserve">Zysk z lat ubiegłych na poczatek okresu </t>
  </si>
  <si>
    <t>7.2.</t>
  </si>
  <si>
    <t>Zysk z lat ubiegłych na poczatek okresu, po korektach</t>
  </si>
  <si>
    <t>podziału zysku z lat ubiegłych</t>
  </si>
  <si>
    <t>7.3.</t>
  </si>
  <si>
    <t xml:space="preserve">Zysk z lat ubiegłych na koniec okresu </t>
  </si>
  <si>
    <t>7.4.</t>
  </si>
  <si>
    <t xml:space="preserve">Strata z lat ubiegłych na początek okresu </t>
  </si>
  <si>
    <t>7.5.</t>
  </si>
  <si>
    <t xml:space="preserve">Strata z lat ubiegłych na początek okresu, po korektach </t>
  </si>
  <si>
    <t>przeniesienia straty z lat ubiegłych do pokrycia</t>
  </si>
  <si>
    <t>zmniejszenie z tytułu korekty błędów podstawowych</t>
  </si>
  <si>
    <t>7.6.</t>
  </si>
  <si>
    <t xml:space="preserve">Strata z lat ubiegłych na koniec okresu </t>
  </si>
  <si>
    <t>7.7.</t>
  </si>
  <si>
    <t xml:space="preserve">Zysk (strata) z lat ubiegłych na koniec okresu </t>
  </si>
  <si>
    <t>8.</t>
  </si>
  <si>
    <t>Wynik netto</t>
  </si>
  <si>
    <t xml:space="preserve">Zysk netto </t>
  </si>
  <si>
    <t>Strata netto znak -</t>
  </si>
  <si>
    <t>c.</t>
  </si>
  <si>
    <t xml:space="preserve">Odpisy z zysku </t>
  </si>
  <si>
    <t>Kapitał (fundusz) własny na koniec okresu (BZ)</t>
  </si>
  <si>
    <t>Kapitał (fundusz) własny , po uwzględnieniu proponowanego podziału zysku (pokrycia straty)</t>
  </si>
  <si>
    <t>nazwa jednostki</t>
  </si>
  <si>
    <t>RACHUNEK PRZEPŁYWÓW PIENIĘŻNYCH SPORZĄDZONY NA DZIEŃ ........r.</t>
  </si>
  <si>
    <t>(metoda pośrednia)</t>
  </si>
  <si>
    <t>bieżący rok obrotowy</t>
  </si>
  <si>
    <t>ubiegły rok obrotowy</t>
  </si>
  <si>
    <t xml:space="preserve">Przepływy środków pieniężnych z działalności operacyjnej </t>
  </si>
  <si>
    <t>Korekty razem</t>
  </si>
  <si>
    <t xml:space="preserve">Zyski (straty) z tytułu różnic kursowych </t>
  </si>
  <si>
    <t>Odsetki i udziały w zyskach (dywidendy)</t>
  </si>
  <si>
    <t>Zysk (strata) z działalności inwestycyjnej</t>
  </si>
  <si>
    <t>Zmiana stanu rezerw</t>
  </si>
  <si>
    <t>Zmiana stanu zapasów</t>
  </si>
  <si>
    <t>Zmiana stanu należności</t>
  </si>
  <si>
    <t>Zmiana stanu zobowiązań krótkoterminowych, z wyjątkiem pożyczek i kredytów</t>
  </si>
  <si>
    <t>9.</t>
  </si>
  <si>
    <t>Zmiana stanu rozliczeń międzyokresowych</t>
  </si>
  <si>
    <t>10.</t>
  </si>
  <si>
    <t xml:space="preserve">Inne korekty </t>
  </si>
  <si>
    <t>Przepływy pieniężne netto z działalności operacyjnej (I+/–II)</t>
  </si>
  <si>
    <t xml:space="preserve">Przepływy środków pieniężnych z działalności inwestycyjnej </t>
  </si>
  <si>
    <t>Wpływy</t>
  </si>
  <si>
    <t>Zbycie wartości niematerialnych i prawnych oraz rzeczowych aktywów trwałych</t>
  </si>
  <si>
    <t>Zbycie inwestycji w nieruchomości oraz wartości niematerialne i prawne</t>
  </si>
  <si>
    <t>Z aktywów finansowych, w tym:</t>
  </si>
  <si>
    <t>zbycie aktywów finansowych</t>
  </si>
  <si>
    <t>dywidendy i udziały w zyskach</t>
  </si>
  <si>
    <t>spłata udzielonych pożyczek długoterminowych</t>
  </si>
  <si>
    <t>odsetki</t>
  </si>
  <si>
    <t>inne wpływy z aktywów finansowych</t>
  </si>
  <si>
    <t xml:space="preserve">Inne wpływy inwestycyjne </t>
  </si>
  <si>
    <t>Wydatki</t>
  </si>
  <si>
    <t>Nabycie wartości niematerialnych i prawnych oraz rzeczowych aktywów trwałych</t>
  </si>
  <si>
    <t>Inwestycje w nieruchomości oraz wartości niematerialne i prawne</t>
  </si>
  <si>
    <t>Na aktywa finansowe, w tym:</t>
  </si>
  <si>
    <t>nabycie aktywów finansowych</t>
  </si>
  <si>
    <t>udzielone pożyczki długoterminowe</t>
  </si>
  <si>
    <t xml:space="preserve">Inne wydatki inwestycyjne </t>
  </si>
  <si>
    <t>Przepływy pieniężne netto z działalności inwestycyjnej (I–II)</t>
  </si>
  <si>
    <t xml:space="preserve">Przepływy środków pieniężnych z działalności finansowej </t>
  </si>
  <si>
    <t>Wpływy netto z wydania udziałów (emisji akcji) i innych instrumentów kapitałowych oraz dopłat do kapitału</t>
  </si>
  <si>
    <t>Emisja dłużnych papierów wartościowych</t>
  </si>
  <si>
    <t xml:space="preserve">Inne wpływy finansowe </t>
  </si>
  <si>
    <t>Nabycie udziałów (akcji) własnych</t>
  </si>
  <si>
    <t>Dywidendy i inne wypłaty na rzecz właścicieli</t>
  </si>
  <si>
    <t>Inne niż wypłaty na rzecz właścicieli wydatki z tytułu podziału zysku</t>
  </si>
  <si>
    <t>Spłaty kredytów i pożyczek</t>
  </si>
  <si>
    <t>Wykup dłużnych papierów wartościowych</t>
  </si>
  <si>
    <t>Z tytułu innych zobowiązań finansowych</t>
  </si>
  <si>
    <t>Płatności zobowiązań z tytułu umów leasingu finansowego</t>
  </si>
  <si>
    <t xml:space="preserve">Inne wydatki finansowe </t>
  </si>
  <si>
    <t>Przepływy pieniężne netto z działalności finansowej (I–II)</t>
  </si>
  <si>
    <t xml:space="preserve">Przepływy pieniężne netto, razem (A.III+/–B.III+/-C.III) </t>
  </si>
  <si>
    <t>Bilansowa zmiana stanu środków pieniężnych, w tym:</t>
  </si>
  <si>
    <t>zmiana stanu środków pieniężnych z tytułu różnic kursowych</t>
  </si>
  <si>
    <t>Środki pieniężne na początek okresu</t>
  </si>
  <si>
    <t>Środki pieniężne na koniec okresu (F+/–D), w tym:</t>
  </si>
  <si>
    <t>o ograniczonej możliwości dysponowania</t>
  </si>
  <si>
    <t>(metoda bezpośrednia)</t>
  </si>
  <si>
    <t>Przepływy środków pieniężnych z działalności operacyjnej</t>
  </si>
  <si>
    <t>1. Sprzedaż</t>
  </si>
  <si>
    <t>2. Inne wpływy z działalności operacyjnej</t>
  </si>
  <si>
    <t>1. Dostawy i usługi</t>
  </si>
  <si>
    <t>2. Wynagrodzenia netto</t>
  </si>
  <si>
    <t>3. Ubezpieczenia społeczne i zdrowotne oraz inne świadczenia</t>
  </si>
  <si>
    <t>4. Podatki i opłaty o charakterze publicznoprawnym</t>
  </si>
  <si>
    <t>5. Inne wydatki operacyjne</t>
  </si>
  <si>
    <t>Przepływy pieniężne netto z działalności operacyjnej (A.I - A.II)</t>
  </si>
  <si>
    <t>Przepływy środków pieniężnych z działalności inwestycyjnej</t>
  </si>
  <si>
    <t>1. Zbycie wartości niematerialnych i prawnych oraz rzeczowych składników aktywów trwałych</t>
  </si>
  <si>
    <t>2. Zbycie inwestycji w nieruchomości oraz wartości niematerialne i prawne</t>
  </si>
  <si>
    <t>3. Z aktywów finansowych, w tym:</t>
  </si>
  <si>
    <r>
      <t xml:space="preserve">    </t>
    </r>
    <r>
      <rPr>
        <sz val="10"/>
        <rFont val="Arial"/>
        <family val="2"/>
      </rPr>
      <t>a) w jednostkach powiązanych</t>
    </r>
  </si>
  <si>
    <r>
      <t xml:space="preserve">    </t>
    </r>
    <r>
      <rPr>
        <sz val="10"/>
        <rFont val="Arial"/>
        <family val="2"/>
      </rPr>
      <t>b) w pozostałych jednostkach</t>
    </r>
  </si>
  <si>
    <r>
      <t xml:space="preserve">        </t>
    </r>
    <r>
      <rPr>
        <i/>
        <sz val="10"/>
        <rFont val="Arial"/>
        <family val="2"/>
      </rPr>
      <t>zbycie aktywów finansowych</t>
    </r>
  </si>
  <si>
    <r>
      <t xml:space="preserve">        </t>
    </r>
    <r>
      <rPr>
        <i/>
        <sz val="10"/>
        <rFont val="Arial"/>
        <family val="2"/>
      </rPr>
      <t>dywidendy i udziały w zyskach</t>
    </r>
  </si>
  <si>
    <r>
      <t xml:space="preserve">        </t>
    </r>
    <r>
      <rPr>
        <i/>
        <sz val="10"/>
        <rFont val="Arial"/>
        <family val="2"/>
      </rPr>
      <t>spłata udzielonych pożyczek długoterminowych</t>
    </r>
  </si>
  <si>
    <r>
      <t xml:space="preserve">        </t>
    </r>
    <r>
      <rPr>
        <i/>
        <sz val="10"/>
        <rFont val="Arial"/>
        <family val="2"/>
      </rPr>
      <t>odsetki</t>
    </r>
  </si>
  <si>
    <r>
      <t xml:space="preserve">        </t>
    </r>
    <r>
      <rPr>
        <i/>
        <sz val="10"/>
        <rFont val="Arial"/>
        <family val="2"/>
      </rPr>
      <t>inne wpływy z aktywów finansowych</t>
    </r>
  </si>
  <si>
    <t>4. Inne wpływy inwestycyjne</t>
  </si>
  <si>
    <t>1. Nabycie wartości niematerialnych i prawnych oraz rzeczowych składników aktywów trwałych</t>
  </si>
  <si>
    <t>2. Inwestycje w nieruchomości oraz wartości niematerialne i prawne</t>
  </si>
  <si>
    <t>3. Na aktywa finansowe, w tym:</t>
  </si>
  <si>
    <r>
      <t xml:space="preserve">        </t>
    </r>
    <r>
      <rPr>
        <i/>
        <sz val="10"/>
        <rFont val="Arial"/>
        <family val="2"/>
      </rPr>
      <t>nabycie aktywów finansowych</t>
    </r>
  </si>
  <si>
    <r>
      <t xml:space="preserve">        </t>
    </r>
    <r>
      <rPr>
        <i/>
        <sz val="10"/>
        <rFont val="Arial"/>
        <family val="2"/>
      </rPr>
      <t>udzielone pożyczki długoterminowe</t>
    </r>
  </si>
  <si>
    <t>4. Inne wydatki inwestycyjne</t>
  </si>
  <si>
    <t>Przepływy pieniężne netto z działalności inwestycyjnej (B.I - B.II)</t>
  </si>
  <si>
    <t>1. Wpływy netto z wydania udziałów (emisji akcji) i innych instrumentów kapitałowych oraz dopłat do kapitału</t>
  </si>
  <si>
    <t>2. Kredyty i pożyczki</t>
  </si>
  <si>
    <t>3. Emisja dłużnych papierów wartościowych</t>
  </si>
  <si>
    <t>4. Inne wpływy finansowe</t>
  </si>
  <si>
    <t>1. Nabycie udziałów (akcji) własnych</t>
  </si>
  <si>
    <t>2. Dywidendy i inne wypłaty na rzecz właścicieli</t>
  </si>
  <si>
    <t>3. Inne niż wypłaty na rzecz właścicieli, wydatki z tytułu podziału zysku</t>
  </si>
  <si>
    <t>4. Spłaty kredytów i pożyczek</t>
  </si>
  <si>
    <t>5. Wykup dłużnych papierów wartościowych</t>
  </si>
  <si>
    <t>6. Z tytułu innych zobowiązań finansowych</t>
  </si>
  <si>
    <t>7. Płatności zobowiązań z tytułu umów leasingu finansowego</t>
  </si>
  <si>
    <t>8. Odsetki</t>
  </si>
  <si>
    <t>9. Inne wydatki finansowe</t>
  </si>
  <si>
    <t>Przepływy pieniężne netto z działalności finansowej (C.I - C.II)</t>
  </si>
  <si>
    <t>Przepływy pieniężne netto, razem (A.III +/- B.III +/- C.III)</t>
  </si>
  <si>
    <t>Środki pieniężne na koniec okresu (F +/- D), w tym:</t>
  </si>
</sst>
</file>

<file path=xl/styles.xml><?xml version="1.0" encoding="utf-8"?>
<styleSheet xmlns="http://schemas.openxmlformats.org/spreadsheetml/2006/main">
  <numFmts count="13">
    <numFmt numFmtId="164" formatCode="GENERAL"/>
    <numFmt numFmtId="165" formatCode="@"/>
    <numFmt numFmtId="166" formatCode="0"/>
    <numFmt numFmtId="167" formatCode="#,##0.00;\(#,##0.00\)"/>
    <numFmt numFmtId="168" formatCode="0.00"/>
    <numFmt numFmtId="169" formatCode="_-* #,##0.00\ ;* \(#,##0.00\);_-* \-???\ "/>
    <numFmt numFmtId="170" formatCode="D/M/YYYY"/>
    <numFmt numFmtId="171" formatCode="#,##0.00_ ;[RED]\-#,##0.00\ "/>
    <numFmt numFmtId="172" formatCode="0.00%"/>
    <numFmt numFmtId="173" formatCode="#,##0.00"/>
    <numFmt numFmtId="174" formatCode="_-* #,##0.00&quot; zł&quot;_-;\-* #,##0.00&quot; zł&quot;_-;_-* \-??&quot; zł&quot;_-;_-@_-"/>
    <numFmt numFmtId="175" formatCode="#,##0.00\);\(#,##0.00\)"/>
    <numFmt numFmtId="176" formatCode="#,##0"/>
  </numFmts>
  <fonts count="43">
    <font>
      <sz val="10"/>
      <name val="Arial CE"/>
      <family val="0"/>
    </font>
    <font>
      <sz val="10"/>
      <name val="Arial"/>
      <family val="0"/>
    </font>
    <font>
      <sz val="10"/>
      <name val="Tahoma"/>
      <family val="0"/>
    </font>
    <font>
      <b/>
      <sz val="11"/>
      <name val="Arial CE"/>
      <family val="2"/>
    </font>
    <font>
      <sz val="11"/>
      <name val="Arial CE"/>
      <family val="2"/>
    </font>
    <font>
      <i/>
      <sz val="10"/>
      <name val="Arial CE"/>
      <family val="2"/>
    </font>
    <font>
      <b/>
      <u val="single"/>
      <sz val="14"/>
      <name val="Arial CE"/>
      <family val="2"/>
    </font>
    <font>
      <b/>
      <u val="single"/>
      <sz val="12"/>
      <name val="Tahoma"/>
      <family val="2"/>
    </font>
    <font>
      <b/>
      <u val="single"/>
      <sz val="11"/>
      <name val="Arial CE"/>
      <family val="2"/>
    </font>
    <font>
      <i/>
      <sz val="10"/>
      <name val="Arial Unicode MS"/>
      <family val="0"/>
    </font>
    <font>
      <u val="single"/>
      <sz val="11"/>
      <name val="Arial CE"/>
      <family val="2"/>
    </font>
    <font>
      <i/>
      <u val="single"/>
      <sz val="10"/>
      <name val="Arial CE"/>
      <family val="2"/>
    </font>
    <font>
      <b/>
      <u val="single"/>
      <sz val="11"/>
      <name val="Arial"/>
      <family val="2"/>
    </font>
    <font>
      <b/>
      <sz val="10"/>
      <name val="Arial CE"/>
      <family val="0"/>
    </font>
    <font>
      <sz val="10"/>
      <name val="Times New Roman"/>
      <family val="1"/>
    </font>
    <font>
      <sz val="8"/>
      <name val="Arial CE"/>
      <family val="2"/>
    </font>
    <font>
      <b/>
      <sz val="8"/>
      <name val="Arial CE"/>
      <family val="2"/>
    </font>
    <font>
      <b/>
      <sz val="7"/>
      <name val="Arial CE"/>
      <family val="2"/>
    </font>
    <font>
      <b/>
      <sz val="9"/>
      <name val="Arial CE"/>
      <family val="2"/>
    </font>
    <font>
      <sz val="9"/>
      <name val="Arial CE"/>
      <family val="2"/>
    </font>
    <font>
      <sz val="8"/>
      <color indexed="12"/>
      <name val="Arial CE"/>
      <family val="2"/>
    </font>
    <font>
      <b/>
      <sz val="8"/>
      <name val="Arial"/>
      <family val="2"/>
    </font>
    <font>
      <sz val="8"/>
      <name val="Arial"/>
      <family val="2"/>
    </font>
    <font>
      <b/>
      <sz val="9"/>
      <name val="Arial"/>
      <family val="2"/>
    </font>
    <font>
      <sz val="9"/>
      <name val="Arial"/>
      <family val="2"/>
    </font>
    <font>
      <b/>
      <sz val="10"/>
      <name val="Arial"/>
      <family val="2"/>
    </font>
    <font>
      <sz val="8"/>
      <name val="Arial Unicode MS"/>
      <family val="0"/>
    </font>
    <font>
      <b/>
      <sz val="8"/>
      <color indexed="10"/>
      <name val="Arial"/>
      <family val="2"/>
    </font>
    <font>
      <sz val="7"/>
      <name val="Arial"/>
      <family val="2"/>
    </font>
    <font>
      <sz val="11"/>
      <name val="Tahoma"/>
      <family val="2"/>
    </font>
    <font>
      <i/>
      <sz val="8"/>
      <name val="Arial CE"/>
      <family val="2"/>
    </font>
    <font>
      <b/>
      <sz val="8"/>
      <color indexed="8"/>
      <name val="Arial"/>
      <family val="2"/>
    </font>
    <font>
      <sz val="8"/>
      <color indexed="8"/>
      <name val="Arial"/>
      <family val="2"/>
    </font>
    <font>
      <b/>
      <sz val="8"/>
      <name val="Tahoma"/>
      <family val="2"/>
    </font>
    <font>
      <i/>
      <sz val="8"/>
      <name val="Arial Unicode MS"/>
      <family val="0"/>
    </font>
    <font>
      <i/>
      <sz val="8"/>
      <name val="Arial"/>
      <family val="2"/>
    </font>
    <font>
      <sz val="11"/>
      <name val="Arial"/>
      <family val="2"/>
    </font>
    <font>
      <sz val="7"/>
      <name val="Arial CE"/>
      <family val="2"/>
    </font>
    <font>
      <b/>
      <sz val="12"/>
      <name val="Arial CE"/>
      <family val="2"/>
    </font>
    <font>
      <sz val="12"/>
      <name val="Arial CE"/>
      <family val="2"/>
    </font>
    <font>
      <sz val="10"/>
      <color indexed="9"/>
      <name val="Arial CE"/>
      <family val="2"/>
    </font>
    <font>
      <sz val="10"/>
      <name val="Arial Unicode MS"/>
      <family val="0"/>
    </font>
    <font>
      <i/>
      <sz val="10"/>
      <name val="Arial"/>
      <family val="2"/>
    </font>
  </fonts>
  <fills count="6">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4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4"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cellStyleXfs>
  <cellXfs count="795">
    <xf numFmtId="164" fontId="0" fillId="0" borderId="0" xfId="0" applyAlignment="1">
      <alignment/>
    </xf>
    <xf numFmtId="164" fontId="3" fillId="0" borderId="1" xfId="0" applyFont="1" applyBorder="1" applyAlignment="1">
      <alignment horizontal="right" vertical="top"/>
    </xf>
    <xf numFmtId="164" fontId="4" fillId="0" borderId="2" xfId="0" applyFont="1" applyBorder="1" applyAlignment="1">
      <alignment horizontal="right" vertical="top"/>
    </xf>
    <xf numFmtId="165" fontId="5" fillId="0" borderId="0" xfId="0" applyNumberFormat="1" applyFont="1" applyAlignment="1">
      <alignment horizontal="left" vertical="top"/>
    </xf>
    <xf numFmtId="164" fontId="0" fillId="2" borderId="0" xfId="0" applyFont="1" applyFill="1" applyAlignment="1">
      <alignment/>
    </xf>
    <xf numFmtId="164" fontId="6" fillId="0" borderId="3" xfId="0" applyFont="1" applyBorder="1" applyAlignment="1">
      <alignment horizontal="center"/>
    </xf>
    <xf numFmtId="164" fontId="7" fillId="2" borderId="0" xfId="0" applyFont="1" applyFill="1" applyAlignment="1">
      <alignment horizontal="center"/>
    </xf>
    <xf numFmtId="164" fontId="8" fillId="0" borderId="1" xfId="0" applyFont="1" applyBorder="1" applyAlignment="1">
      <alignment horizontal="right" vertical="top"/>
    </xf>
    <xf numFmtId="164" fontId="8" fillId="0" borderId="2" xfId="0" applyFont="1" applyBorder="1" applyAlignment="1">
      <alignment horizontal="left" vertical="top"/>
    </xf>
    <xf numFmtId="164" fontId="3" fillId="0" borderId="2" xfId="0" applyFont="1" applyBorder="1" applyAlignment="1">
      <alignment horizontal="right" vertical="top"/>
    </xf>
    <xf numFmtId="165" fontId="5" fillId="0" borderId="0" xfId="0" applyNumberFormat="1" applyFont="1" applyAlignment="1">
      <alignment horizontal="left" vertical="top" wrapText="1"/>
    </xf>
    <xf numFmtId="164" fontId="8" fillId="0" borderId="3" xfId="0" applyFont="1" applyBorder="1" applyAlignment="1">
      <alignment horizontal="center" vertical="top"/>
    </xf>
    <xf numFmtId="164" fontId="3" fillId="0" borderId="2" xfId="0" applyFont="1" applyBorder="1" applyAlignment="1">
      <alignment horizontal="right" vertical="top" wrapText="1"/>
    </xf>
    <xf numFmtId="165" fontId="9" fillId="0" borderId="0" xfId="0" applyNumberFormat="1" applyFont="1" applyAlignment="1">
      <alignment horizontal="left" vertical="top"/>
    </xf>
    <xf numFmtId="164" fontId="8" fillId="0" borderId="2" xfId="0" applyFont="1" applyBorder="1" applyAlignment="1">
      <alignment horizontal="left" vertical="top" wrapText="1"/>
    </xf>
    <xf numFmtId="165" fontId="5" fillId="0" borderId="3" xfId="0" applyNumberFormat="1" applyFont="1" applyBorder="1" applyAlignment="1">
      <alignment horizontal="left" vertical="top" wrapText="1"/>
    </xf>
    <xf numFmtId="164" fontId="5" fillId="0" borderId="3" xfId="0" applyNumberFormat="1" applyFont="1" applyBorder="1" applyAlignment="1">
      <alignment horizontal="left" vertical="top" wrapText="1"/>
    </xf>
    <xf numFmtId="164" fontId="8" fillId="0" borderId="3" xfId="0" applyFont="1" applyBorder="1" applyAlignment="1">
      <alignment horizontal="left" vertical="top"/>
    </xf>
    <xf numFmtId="164" fontId="4" fillId="0" borderId="3" xfId="0" applyFont="1" applyBorder="1" applyAlignment="1">
      <alignment horizontal="left" vertical="top" wrapText="1"/>
    </xf>
    <xf numFmtId="164" fontId="0" fillId="2" borderId="0" xfId="0" applyFont="1" applyFill="1" applyAlignment="1">
      <alignment wrapText="1"/>
    </xf>
    <xf numFmtId="164" fontId="12" fillId="0" borderId="3" xfId="0" applyFont="1" applyBorder="1" applyAlignment="1">
      <alignment horizontal="left"/>
    </xf>
    <xf numFmtId="164" fontId="13" fillId="2" borderId="0" xfId="0" applyFont="1" applyFill="1" applyAlignment="1">
      <alignment/>
    </xf>
    <xf numFmtId="164" fontId="13" fillId="0" borderId="0" xfId="0" applyFont="1" applyAlignment="1">
      <alignment/>
    </xf>
    <xf numFmtId="164" fontId="3" fillId="0" borderId="1" xfId="0" applyFont="1" applyBorder="1" applyAlignment="1">
      <alignment horizontal="right" vertical="center"/>
    </xf>
    <xf numFmtId="164" fontId="1" fillId="0" borderId="3" xfId="0" applyFont="1" applyBorder="1" applyAlignment="1">
      <alignment horizontal="left" vertical="center" wrapText="1"/>
    </xf>
    <xf numFmtId="164" fontId="0" fillId="2" borderId="0" xfId="0" applyFont="1" applyFill="1" applyAlignment="1">
      <alignment vertical="center"/>
    </xf>
    <xf numFmtId="164" fontId="0" fillId="0" borderId="0" xfId="0" applyAlignment="1">
      <alignment vertical="center"/>
    </xf>
    <xf numFmtId="164" fontId="3" fillId="0" borderId="1" xfId="0" applyFont="1" applyFill="1" applyBorder="1" applyAlignment="1">
      <alignment horizontal="right" vertical="top"/>
    </xf>
    <xf numFmtId="164" fontId="4" fillId="0" borderId="2" xfId="0" applyFont="1" applyFill="1" applyBorder="1" applyAlignment="1">
      <alignment horizontal="right" vertical="top"/>
    </xf>
    <xf numFmtId="165" fontId="5" fillId="0" borderId="0" xfId="0" applyNumberFormat="1" applyFont="1" applyFill="1" applyAlignment="1">
      <alignment horizontal="left" vertical="top"/>
    </xf>
    <xf numFmtId="164" fontId="0" fillId="0" borderId="0" xfId="0" applyFont="1" applyFill="1" applyAlignment="1">
      <alignment/>
    </xf>
    <xf numFmtId="164" fontId="0" fillId="0" borderId="0" xfId="0" applyFill="1" applyAlignment="1">
      <alignment/>
    </xf>
    <xf numFmtId="164" fontId="3" fillId="2" borderId="1" xfId="0" applyFont="1" applyFill="1" applyBorder="1" applyAlignment="1">
      <alignment horizontal="right" vertical="top"/>
    </xf>
    <xf numFmtId="164" fontId="4" fillId="2" borderId="2" xfId="0" applyFont="1" applyFill="1" applyBorder="1" applyAlignment="1">
      <alignment horizontal="right" vertical="top"/>
    </xf>
    <xf numFmtId="165" fontId="5" fillId="2" borderId="0" xfId="0" applyNumberFormat="1" applyFont="1" applyFill="1" applyAlignment="1">
      <alignment horizontal="left" vertical="top"/>
    </xf>
    <xf numFmtId="164" fontId="0" fillId="2" borderId="0" xfId="0" applyFill="1" applyAlignment="1">
      <alignment/>
    </xf>
    <xf numFmtId="164" fontId="0" fillId="3" borderId="0" xfId="0" applyFill="1" applyAlignment="1" applyProtection="1">
      <alignment/>
      <protection/>
    </xf>
    <xf numFmtId="164" fontId="15" fillId="3" borderId="0" xfId="0" applyFont="1" applyFill="1" applyAlignment="1" applyProtection="1">
      <alignment/>
      <protection/>
    </xf>
    <xf numFmtId="164" fontId="0" fillId="2" borderId="0" xfId="0" applyFill="1" applyAlignment="1" applyProtection="1">
      <alignment/>
      <protection/>
    </xf>
    <xf numFmtId="164" fontId="13" fillId="4" borderId="0" xfId="0" applyFont="1" applyFill="1" applyBorder="1" applyAlignment="1" applyProtection="1">
      <alignment/>
      <protection/>
    </xf>
    <xf numFmtId="164" fontId="15" fillId="4" borderId="0" xfId="0" applyFont="1" applyFill="1" applyBorder="1" applyAlignment="1" applyProtection="1">
      <alignment/>
      <protection/>
    </xf>
    <xf numFmtId="164" fontId="0" fillId="4" borderId="0" xfId="0" applyFont="1" applyFill="1" applyBorder="1" applyAlignment="1" applyProtection="1">
      <alignment horizontal="center"/>
      <protection/>
    </xf>
    <xf numFmtId="164" fontId="0" fillId="4" borderId="0" xfId="0" applyFont="1" applyFill="1" applyBorder="1" applyAlignment="1" applyProtection="1">
      <alignment/>
      <protection/>
    </xf>
    <xf numFmtId="164" fontId="0" fillId="0" borderId="0" xfId="0" applyFill="1" applyBorder="1" applyAlignment="1" applyProtection="1">
      <alignment/>
      <protection/>
    </xf>
    <xf numFmtId="164" fontId="0" fillId="2" borderId="0" xfId="0" applyFill="1" applyBorder="1" applyAlignment="1" applyProtection="1">
      <alignment/>
      <protection/>
    </xf>
    <xf numFmtId="164" fontId="15" fillId="0" borderId="0" xfId="0" applyFont="1" applyFill="1" applyBorder="1" applyAlignment="1" applyProtection="1">
      <alignment/>
      <protection/>
    </xf>
    <xf numFmtId="164" fontId="0" fillId="0" borderId="0" xfId="0" applyFont="1" applyFill="1" applyBorder="1" applyAlignment="1" applyProtection="1">
      <alignment/>
      <protection/>
    </xf>
    <xf numFmtId="164" fontId="13" fillId="0" borderId="0" xfId="0" applyFont="1" applyFill="1" applyBorder="1" applyAlignment="1" applyProtection="1">
      <alignment/>
      <protection/>
    </xf>
    <xf numFmtId="164" fontId="16" fillId="0" borderId="4" xfId="0" applyFont="1" applyFill="1" applyBorder="1" applyAlignment="1" applyProtection="1">
      <alignment horizontal="center" vertical="center"/>
      <protection/>
    </xf>
    <xf numFmtId="164" fontId="16" fillId="0" borderId="5" xfId="0" applyFont="1" applyFill="1" applyBorder="1" applyAlignment="1">
      <alignment horizontal="center"/>
    </xf>
    <xf numFmtId="164" fontId="16" fillId="0" borderId="4" xfId="0" applyFont="1" applyFill="1" applyBorder="1" applyAlignment="1">
      <alignment horizontal="center"/>
    </xf>
    <xf numFmtId="164" fontId="16" fillId="0" borderId="4" xfId="0" applyFont="1" applyFill="1" applyBorder="1" applyAlignment="1" applyProtection="1">
      <alignment horizontal="center"/>
      <protection locked="0"/>
    </xf>
    <xf numFmtId="164" fontId="0" fillId="0" borderId="0" xfId="0" applyFill="1" applyAlignment="1" applyProtection="1">
      <alignment/>
      <protection/>
    </xf>
    <xf numFmtId="164" fontId="17" fillId="0" borderId="6" xfId="0" applyFont="1" applyFill="1" applyBorder="1" applyAlignment="1" applyProtection="1">
      <alignment horizontal="center"/>
      <protection/>
    </xf>
    <xf numFmtId="164" fontId="17" fillId="0" borderId="7" xfId="0" applyFont="1" applyFill="1" applyBorder="1" applyAlignment="1" applyProtection="1">
      <alignment horizontal="center"/>
      <protection/>
    </xf>
    <xf numFmtId="164" fontId="16" fillId="0" borderId="8" xfId="0" applyFont="1" applyFill="1" applyBorder="1" applyAlignment="1" applyProtection="1">
      <alignment horizontal="center"/>
      <protection/>
    </xf>
    <xf numFmtId="164" fontId="0" fillId="2" borderId="0" xfId="0" applyFill="1" applyAlignment="1" applyProtection="1">
      <alignment horizontal="center"/>
      <protection/>
    </xf>
    <xf numFmtId="164" fontId="0" fillId="0" borderId="0" xfId="0" applyFill="1" applyAlignment="1" applyProtection="1">
      <alignment horizontal="center"/>
      <protection/>
    </xf>
    <xf numFmtId="164" fontId="16" fillId="0" borderId="9" xfId="0" applyFont="1" applyFill="1" applyBorder="1" applyAlignment="1" applyProtection="1">
      <alignment horizontal="center"/>
      <protection/>
    </xf>
    <xf numFmtId="164" fontId="16" fillId="0" borderId="10" xfId="0" applyFont="1" applyFill="1" applyBorder="1" applyAlignment="1" applyProtection="1">
      <alignment horizontal="center"/>
      <protection/>
    </xf>
    <xf numFmtId="164" fontId="16" fillId="0" borderId="11" xfId="0" applyFont="1" applyFill="1" applyBorder="1" applyAlignment="1" applyProtection="1">
      <alignment horizontal="center"/>
      <protection/>
    </xf>
    <xf numFmtId="166" fontId="16" fillId="0" borderId="12" xfId="0" applyNumberFormat="1" applyFont="1" applyFill="1" applyBorder="1" applyAlignment="1" applyProtection="1">
      <alignment horizontal="center"/>
      <protection/>
    </xf>
    <xf numFmtId="166" fontId="16" fillId="0" borderId="4" xfId="0" applyNumberFormat="1" applyFont="1" applyFill="1" applyBorder="1" applyAlignment="1" applyProtection="1">
      <alignment horizontal="center"/>
      <protection/>
    </xf>
    <xf numFmtId="164" fontId="18" fillId="5" borderId="4" xfId="0" applyFont="1" applyFill="1" applyBorder="1" applyAlignment="1">
      <alignment horizontal="right" vertical="top" wrapText="1"/>
    </xf>
    <xf numFmtId="164" fontId="16" fillId="5" borderId="5" xfId="0" applyFont="1" applyFill="1" applyBorder="1" applyAlignment="1">
      <alignment horizontal="left" vertical="top" wrapText="1"/>
    </xf>
    <xf numFmtId="164" fontId="16" fillId="5" borderId="4" xfId="0" applyFont="1" applyFill="1" applyBorder="1" applyAlignment="1">
      <alignment horizontal="left" vertical="top" wrapText="1"/>
    </xf>
    <xf numFmtId="167" fontId="16" fillId="5" borderId="4" xfId="0" applyNumberFormat="1" applyFont="1" applyFill="1" applyBorder="1" applyAlignment="1" applyProtection="1">
      <alignment/>
      <protection/>
    </xf>
    <xf numFmtId="164" fontId="19" fillId="2" borderId="0" xfId="0" applyFont="1" applyFill="1" applyAlignment="1" applyProtection="1">
      <alignment/>
      <protection/>
    </xf>
    <xf numFmtId="164" fontId="19" fillId="0" borderId="0" xfId="0" applyFont="1" applyFill="1" applyAlignment="1" applyProtection="1">
      <alignment/>
      <protection/>
    </xf>
    <xf numFmtId="164" fontId="18" fillId="5" borderId="7" xfId="0" applyFont="1" applyFill="1" applyBorder="1" applyAlignment="1">
      <alignment horizontal="right" vertical="top" wrapText="1"/>
    </xf>
    <xf numFmtId="164" fontId="16" fillId="5" borderId="13" xfId="0" applyFont="1" applyFill="1" applyBorder="1" applyAlignment="1">
      <alignment horizontal="left" vertical="top" wrapText="1"/>
    </xf>
    <xf numFmtId="164" fontId="16" fillId="5" borderId="7" xfId="0" applyFont="1" applyFill="1" applyBorder="1" applyAlignment="1">
      <alignment horizontal="left" vertical="top" wrapText="1"/>
    </xf>
    <xf numFmtId="167" fontId="16" fillId="5" borderId="7" xfId="0" applyNumberFormat="1" applyFont="1" applyFill="1" applyBorder="1" applyAlignment="1" applyProtection="1">
      <alignment/>
      <protection/>
    </xf>
    <xf numFmtId="164" fontId="15" fillId="0" borderId="14" xfId="0" applyFont="1" applyFill="1" applyBorder="1" applyAlignment="1">
      <alignment horizontal="right" vertical="top" wrapText="1"/>
    </xf>
    <xf numFmtId="164" fontId="15" fillId="0" borderId="15" xfId="0" applyFont="1" applyFill="1" applyBorder="1" applyAlignment="1">
      <alignment horizontal="left" vertical="top" wrapText="1"/>
    </xf>
    <xf numFmtId="164" fontId="15" fillId="0" borderId="14" xfId="0" applyFont="1" applyFill="1" applyBorder="1" applyAlignment="1">
      <alignment horizontal="left" vertical="top" wrapText="1"/>
    </xf>
    <xf numFmtId="167" fontId="15" fillId="0" borderId="14" xfId="0" applyNumberFormat="1" applyFont="1" applyFill="1" applyBorder="1" applyAlignment="1" applyProtection="1">
      <alignment/>
      <protection locked="0"/>
    </xf>
    <xf numFmtId="164" fontId="18" fillId="5" borderId="14" xfId="0" applyFont="1" applyFill="1" applyBorder="1" applyAlignment="1">
      <alignment horizontal="right" vertical="top" wrapText="1"/>
    </xf>
    <xf numFmtId="164" fontId="16" fillId="5" borderId="15" xfId="0" applyFont="1" applyFill="1" applyBorder="1" applyAlignment="1">
      <alignment horizontal="left" vertical="top" wrapText="1"/>
    </xf>
    <xf numFmtId="164" fontId="16" fillId="5" borderId="14" xfId="0" applyFont="1" applyFill="1" applyBorder="1" applyAlignment="1">
      <alignment horizontal="left" vertical="top" wrapText="1"/>
    </xf>
    <xf numFmtId="167" fontId="16" fillId="5" borderId="14" xfId="0" applyNumberFormat="1" applyFont="1" applyFill="1" applyBorder="1" applyAlignment="1" applyProtection="1">
      <alignment/>
      <protection/>
    </xf>
    <xf numFmtId="167" fontId="20" fillId="0" borderId="14" xfId="0" applyNumberFormat="1" applyFont="1" applyFill="1" applyBorder="1" applyAlignment="1" applyProtection="1">
      <alignment/>
      <protection locked="0"/>
    </xf>
    <xf numFmtId="167" fontId="16" fillId="5" borderId="14" xfId="0" applyNumberFormat="1" applyFont="1" applyFill="1" applyBorder="1" applyAlignment="1" applyProtection="1">
      <alignment/>
      <protection locked="0"/>
    </xf>
    <xf numFmtId="167" fontId="20" fillId="0" borderId="14" xfId="0" applyNumberFormat="1" applyFont="1" applyFill="1" applyBorder="1" applyAlignment="1" applyProtection="1">
      <alignment/>
      <protection/>
    </xf>
    <xf numFmtId="167" fontId="15" fillId="0" borderId="14" xfId="0" applyNumberFormat="1" applyFont="1" applyFill="1" applyBorder="1" applyAlignment="1" applyProtection="1">
      <alignment/>
      <protection/>
    </xf>
    <xf numFmtId="164" fontId="15" fillId="0" borderId="10" xfId="0" applyFont="1" applyFill="1" applyBorder="1" applyAlignment="1">
      <alignment horizontal="right" vertical="top" wrapText="1"/>
    </xf>
    <xf numFmtId="164" fontId="15" fillId="0" borderId="16" xfId="0" applyFont="1" applyFill="1" applyBorder="1" applyAlignment="1">
      <alignment horizontal="left" vertical="top" wrapText="1"/>
    </xf>
    <xf numFmtId="164" fontId="15" fillId="0" borderId="10" xfId="0" applyFont="1" applyFill="1" applyBorder="1" applyAlignment="1">
      <alignment horizontal="left" vertical="top" wrapText="1"/>
    </xf>
    <xf numFmtId="167" fontId="15" fillId="0" borderId="10" xfId="0" applyNumberFormat="1" applyFont="1" applyFill="1" applyBorder="1" applyAlignment="1" applyProtection="1">
      <alignment/>
      <protection locked="0"/>
    </xf>
    <xf numFmtId="164" fontId="16" fillId="5" borderId="4" xfId="0" applyFont="1" applyFill="1" applyBorder="1" applyAlignment="1">
      <alignment horizontal="right" vertical="top" wrapText="1"/>
    </xf>
    <xf numFmtId="167" fontId="16" fillId="5" borderId="4" xfId="0" applyNumberFormat="1" applyFont="1" applyFill="1" applyBorder="1" applyAlignment="1" applyProtection="1">
      <alignment/>
      <protection locked="0"/>
    </xf>
    <xf numFmtId="164" fontId="16" fillId="5" borderId="17" xfId="0" applyFont="1" applyFill="1" applyBorder="1" applyAlignment="1">
      <alignment horizontal="right" vertical="top" wrapText="1"/>
    </xf>
    <xf numFmtId="164" fontId="16" fillId="5" borderId="18" xfId="0" applyFont="1" applyFill="1" applyBorder="1" applyAlignment="1">
      <alignment horizontal="left" vertical="top" wrapText="1"/>
    </xf>
    <xf numFmtId="164" fontId="16" fillId="5" borderId="17" xfId="0" applyFont="1" applyFill="1" applyBorder="1" applyAlignment="1">
      <alignment horizontal="left" vertical="top" wrapText="1"/>
    </xf>
    <xf numFmtId="167" fontId="16" fillId="5" borderId="17" xfId="0" applyNumberFormat="1" applyFont="1" applyFill="1" applyBorder="1" applyAlignment="1" applyProtection="1">
      <alignment/>
      <protection/>
    </xf>
    <xf numFmtId="164" fontId="18" fillId="2" borderId="0" xfId="0" applyFont="1" applyFill="1" applyBorder="1" applyAlignment="1" applyProtection="1">
      <alignment/>
      <protection/>
    </xf>
    <xf numFmtId="164" fontId="18" fillId="2" borderId="0" xfId="0" applyFont="1" applyFill="1" applyAlignment="1" applyProtection="1">
      <alignment/>
      <protection/>
    </xf>
    <xf numFmtId="164" fontId="18" fillId="0" borderId="0" xfId="0" applyFont="1" applyFill="1" applyAlignment="1" applyProtection="1">
      <alignment/>
      <protection/>
    </xf>
    <xf numFmtId="164" fontId="19" fillId="2" borderId="0" xfId="0" applyFont="1" applyFill="1" applyBorder="1" applyAlignment="1" applyProtection="1">
      <alignment/>
      <protection/>
    </xf>
    <xf numFmtId="164" fontId="16" fillId="5" borderId="19" xfId="0" applyFont="1" applyFill="1" applyBorder="1" applyAlignment="1">
      <alignment horizontal="right" vertical="top" wrapText="1"/>
    </xf>
    <xf numFmtId="164" fontId="16" fillId="5" borderId="20" xfId="0" applyFont="1" applyFill="1" applyBorder="1" applyAlignment="1">
      <alignment horizontal="left" vertical="top" wrapText="1"/>
    </xf>
    <xf numFmtId="164" fontId="16" fillId="5" borderId="19" xfId="0" applyFont="1" applyFill="1" applyBorder="1" applyAlignment="1">
      <alignment horizontal="left" vertical="top" wrapText="1"/>
    </xf>
    <xf numFmtId="167" fontId="16" fillId="5" borderId="19" xfId="0" applyNumberFormat="1" applyFont="1" applyFill="1" applyBorder="1" applyAlignment="1" applyProtection="1">
      <alignment/>
      <protection/>
    </xf>
    <xf numFmtId="167" fontId="16" fillId="5" borderId="10" xfId="0" applyNumberFormat="1" applyFont="1" applyFill="1" applyBorder="1" applyAlignment="1" applyProtection="1">
      <alignment/>
      <protection/>
    </xf>
    <xf numFmtId="164" fontId="18" fillId="5" borderId="12" xfId="0" applyFont="1" applyFill="1" applyBorder="1" applyAlignment="1">
      <alignment horizontal="left" vertical="top" wrapText="1"/>
    </xf>
    <xf numFmtId="164" fontId="18" fillId="5" borderId="4" xfId="0" applyFont="1" applyFill="1" applyBorder="1" applyAlignment="1">
      <alignment horizontal="left" vertical="top" wrapText="1"/>
    </xf>
    <xf numFmtId="167" fontId="18" fillId="5" borderId="4" xfId="0" applyNumberFormat="1" applyFont="1" applyFill="1" applyBorder="1" applyAlignment="1" applyProtection="1">
      <alignment/>
      <protection/>
    </xf>
    <xf numFmtId="164" fontId="15" fillId="0" borderId="0" xfId="0" applyFont="1" applyFill="1" applyAlignment="1" applyProtection="1">
      <alignment/>
      <protection/>
    </xf>
    <xf numFmtId="164" fontId="19" fillId="0" borderId="0" xfId="0" applyFont="1" applyFill="1" applyBorder="1" applyAlignment="1">
      <alignment horizontal="right" vertical="center"/>
    </xf>
    <xf numFmtId="164" fontId="19" fillId="0" borderId="0" xfId="0" applyFont="1" applyFill="1" applyAlignment="1" applyProtection="1">
      <alignment horizontal="center"/>
      <protection/>
    </xf>
    <xf numFmtId="164" fontId="15" fillId="2" borderId="0" xfId="0" applyFont="1" applyFill="1" applyAlignment="1" applyProtection="1">
      <alignment/>
      <protection/>
    </xf>
    <xf numFmtId="164" fontId="15" fillId="3" borderId="0" xfId="0" applyFont="1" applyFill="1" applyAlignment="1">
      <alignment horizontal="right"/>
    </xf>
    <xf numFmtId="164" fontId="15" fillId="3" borderId="0" xfId="0" applyFont="1" applyFill="1" applyAlignment="1">
      <alignment/>
    </xf>
    <xf numFmtId="164" fontId="15" fillId="2" borderId="0" xfId="0" applyFont="1" applyFill="1" applyAlignment="1">
      <alignment/>
    </xf>
    <xf numFmtId="164" fontId="16" fillId="0" borderId="0" xfId="0" applyFont="1" applyFill="1" applyBorder="1" applyAlignment="1" applyProtection="1">
      <alignment/>
      <protection/>
    </xf>
    <xf numFmtId="164" fontId="13" fillId="0" borderId="0" xfId="0" applyFont="1" applyFill="1" applyBorder="1" applyAlignment="1" applyProtection="1">
      <alignment horizontal="center"/>
      <protection/>
    </xf>
    <xf numFmtId="164" fontId="16" fillId="0" borderId="12" xfId="0" applyFont="1" applyFill="1" applyBorder="1" applyAlignment="1">
      <alignment horizontal="center"/>
    </xf>
    <xf numFmtId="164" fontId="16" fillId="0" borderId="7" xfId="0" applyFont="1" applyFill="1" applyBorder="1" applyAlignment="1" applyProtection="1">
      <alignment horizontal="center"/>
      <protection/>
    </xf>
    <xf numFmtId="164" fontId="16" fillId="0" borderId="12" xfId="0" applyFont="1" applyFill="1" applyBorder="1" applyAlignment="1" applyProtection="1">
      <alignment horizontal="center"/>
      <protection hidden="1"/>
    </xf>
    <xf numFmtId="164" fontId="16" fillId="0" borderId="4" xfId="0" applyFont="1" applyFill="1" applyBorder="1" applyAlignment="1" applyProtection="1">
      <alignment horizontal="center"/>
      <protection hidden="1"/>
    </xf>
    <xf numFmtId="164" fontId="15" fillId="2" borderId="0" xfId="0" applyFont="1" applyFill="1" applyAlignment="1">
      <alignment horizontal="center"/>
    </xf>
    <xf numFmtId="164" fontId="15" fillId="0" borderId="0" xfId="0" applyFont="1" applyFill="1" applyAlignment="1">
      <alignment horizontal="center"/>
    </xf>
    <xf numFmtId="164" fontId="16" fillId="5" borderId="4" xfId="0" applyFont="1" applyFill="1" applyBorder="1" applyAlignment="1">
      <alignment horizontal="right"/>
    </xf>
    <xf numFmtId="164" fontId="16" fillId="5" borderId="5" xfId="0" applyFont="1" applyFill="1" applyBorder="1" applyAlignment="1">
      <alignment/>
    </xf>
    <xf numFmtId="164" fontId="16" fillId="5" borderId="4" xfId="0" applyFont="1" applyFill="1" applyBorder="1" applyAlignment="1">
      <alignment/>
    </xf>
    <xf numFmtId="167" fontId="16" fillId="5" borderId="4" xfId="0" applyNumberFormat="1" applyFont="1" applyFill="1" applyBorder="1" applyAlignment="1">
      <alignment/>
    </xf>
    <xf numFmtId="164" fontId="15" fillId="0" borderId="0" xfId="0" applyFont="1" applyFill="1" applyAlignment="1">
      <alignment/>
    </xf>
    <xf numFmtId="164" fontId="15" fillId="0" borderId="17" xfId="0" applyFont="1" applyFill="1" applyBorder="1" applyAlignment="1">
      <alignment horizontal="right" vertical="top" wrapText="1"/>
    </xf>
    <xf numFmtId="164" fontId="15" fillId="0" borderId="18" xfId="0" applyFont="1" applyFill="1" applyBorder="1" applyAlignment="1">
      <alignment vertical="top" wrapText="1"/>
    </xf>
    <xf numFmtId="164" fontId="15" fillId="0" borderId="17" xfId="0" applyFont="1" applyFill="1" applyBorder="1" applyAlignment="1">
      <alignment vertical="top" wrapText="1"/>
    </xf>
    <xf numFmtId="167" fontId="15" fillId="0" borderId="17" xfId="0" applyNumberFormat="1" applyFont="1" applyFill="1" applyBorder="1" applyAlignment="1" applyProtection="1">
      <alignment/>
      <protection locked="0"/>
    </xf>
    <xf numFmtId="164" fontId="15" fillId="0" borderId="15" xfId="0" applyFont="1" applyFill="1" applyBorder="1" applyAlignment="1">
      <alignment vertical="top" wrapText="1"/>
    </xf>
    <xf numFmtId="164" fontId="15" fillId="0" borderId="14" xfId="0" applyFont="1" applyFill="1" applyBorder="1" applyAlignment="1">
      <alignment vertical="top" wrapText="1"/>
    </xf>
    <xf numFmtId="167" fontId="15" fillId="0" borderId="14" xfId="0" applyNumberFormat="1" applyFont="1" applyFill="1" applyBorder="1" applyAlignment="1">
      <alignment/>
    </xf>
    <xf numFmtId="164" fontId="15" fillId="0" borderId="19" xfId="0" applyFont="1" applyFill="1" applyBorder="1" applyAlignment="1">
      <alignment horizontal="right" vertical="top" wrapText="1"/>
    </xf>
    <xf numFmtId="164" fontId="15" fillId="0" borderId="20" xfId="0" applyFont="1" applyFill="1" applyBorder="1" applyAlignment="1">
      <alignment vertical="top" wrapText="1"/>
    </xf>
    <xf numFmtId="164" fontId="15" fillId="0" borderId="19" xfId="0" applyFont="1" applyFill="1" applyBorder="1" applyAlignment="1">
      <alignment vertical="top" wrapText="1"/>
    </xf>
    <xf numFmtId="167" fontId="15" fillId="0" borderId="19" xfId="0" applyNumberFormat="1" applyFont="1" applyFill="1" applyBorder="1" applyAlignment="1" applyProtection="1">
      <alignment/>
      <protection locked="0"/>
    </xf>
    <xf numFmtId="164" fontId="16" fillId="5" borderId="5" xfId="0" applyFont="1" applyFill="1" applyBorder="1" applyAlignment="1">
      <alignment vertical="top" wrapText="1"/>
    </xf>
    <xf numFmtId="164" fontId="16" fillId="5" borderId="4" xfId="0" applyFont="1" applyFill="1" applyBorder="1" applyAlignment="1">
      <alignment vertical="top" wrapText="1"/>
    </xf>
    <xf numFmtId="167" fontId="16" fillId="5" borderId="4" xfId="0" applyNumberFormat="1" applyFont="1" applyFill="1" applyBorder="1" applyAlignment="1" applyProtection="1">
      <alignment/>
      <protection locked="0"/>
    </xf>
    <xf numFmtId="164" fontId="16" fillId="5" borderId="7" xfId="0" applyFont="1" applyFill="1" applyBorder="1" applyAlignment="1">
      <alignment horizontal="right" vertical="top" wrapText="1"/>
    </xf>
    <xf numFmtId="164" fontId="16" fillId="5" borderId="13" xfId="0" applyFont="1" applyFill="1" applyBorder="1" applyAlignment="1">
      <alignment vertical="top" wrapText="1"/>
    </xf>
    <xf numFmtId="164" fontId="16" fillId="5" borderId="7" xfId="0" applyFont="1" applyFill="1" applyBorder="1" applyAlignment="1">
      <alignment vertical="top" wrapText="1"/>
    </xf>
    <xf numFmtId="167" fontId="16" fillId="5" borderId="7" xfId="0" applyNumberFormat="1" applyFont="1" applyFill="1" applyBorder="1" applyAlignment="1" applyProtection="1">
      <alignment/>
      <protection locked="0"/>
    </xf>
    <xf numFmtId="164" fontId="16" fillId="5" borderId="14" xfId="0" applyFont="1" applyFill="1" applyBorder="1" applyAlignment="1">
      <alignment horizontal="right" vertical="top" wrapText="1"/>
    </xf>
    <xf numFmtId="164" fontId="16" fillId="5" borderId="15" xfId="0" applyFont="1" applyFill="1" applyBorder="1" applyAlignment="1">
      <alignment vertical="top" wrapText="1"/>
    </xf>
    <xf numFmtId="164" fontId="16" fillId="5" borderId="14" xfId="0" applyFont="1" applyFill="1" applyBorder="1" applyAlignment="1">
      <alignment vertical="top" wrapText="1"/>
    </xf>
    <xf numFmtId="167" fontId="16" fillId="5" borderId="14" xfId="0" applyNumberFormat="1" applyFont="1" applyFill="1" applyBorder="1" applyAlignment="1">
      <alignment/>
    </xf>
    <xf numFmtId="167" fontId="16" fillId="5" borderId="14" xfId="0" applyNumberFormat="1" applyFont="1" applyFill="1" applyBorder="1" applyAlignment="1">
      <alignment/>
    </xf>
    <xf numFmtId="167" fontId="20" fillId="0" borderId="14" xfId="0" applyNumberFormat="1" applyFont="1" applyFill="1" applyBorder="1" applyAlignment="1">
      <alignment/>
    </xf>
    <xf numFmtId="164" fontId="15" fillId="0" borderId="16" xfId="0" applyFont="1" applyFill="1" applyBorder="1" applyAlignment="1">
      <alignment vertical="top" wrapText="1"/>
    </xf>
    <xf numFmtId="164" fontId="15" fillId="0" borderId="10" xfId="0" applyFont="1" applyFill="1" applyBorder="1" applyAlignment="1">
      <alignment vertical="top" wrapText="1"/>
    </xf>
    <xf numFmtId="164" fontId="15" fillId="0" borderId="7" xfId="0" applyFont="1" applyFill="1" applyBorder="1" applyAlignment="1">
      <alignment horizontal="right" vertical="top" wrapText="1"/>
    </xf>
    <xf numFmtId="164" fontId="15" fillId="0" borderId="13" xfId="0" applyFont="1" applyFill="1" applyBorder="1" applyAlignment="1">
      <alignment vertical="top" wrapText="1"/>
    </xf>
    <xf numFmtId="164" fontId="15" fillId="0" borderId="7" xfId="0" applyFont="1" applyFill="1" applyBorder="1" applyAlignment="1">
      <alignment vertical="top" wrapText="1"/>
    </xf>
    <xf numFmtId="167" fontId="20" fillId="0" borderId="7" xfId="0" applyNumberFormat="1" applyFont="1" applyFill="1" applyBorder="1" applyAlignment="1" applyProtection="1">
      <alignment/>
      <protection locked="0"/>
    </xf>
    <xf numFmtId="167" fontId="15" fillId="0" borderId="19" xfId="0" applyNumberFormat="1" applyFont="1" applyFill="1" applyBorder="1" applyAlignment="1">
      <alignment/>
    </xf>
    <xf numFmtId="164" fontId="18" fillId="5" borderId="12" xfId="0" applyFont="1" applyFill="1" applyBorder="1" applyAlignment="1">
      <alignment horizontal="left" vertical="center" wrapText="1"/>
    </xf>
    <xf numFmtId="164" fontId="18" fillId="5" borderId="4" xfId="0" applyFont="1" applyFill="1" applyBorder="1" applyAlignment="1">
      <alignment horizontal="left" vertical="center" wrapText="1"/>
    </xf>
    <xf numFmtId="167" fontId="18" fillId="5" borderId="4" xfId="0" applyNumberFormat="1" applyFont="1" applyFill="1" applyBorder="1" applyAlignment="1">
      <alignment vertical="center"/>
    </xf>
    <xf numFmtId="164" fontId="19" fillId="2" borderId="0" xfId="0" applyFont="1" applyFill="1" applyAlignment="1">
      <alignment vertical="center"/>
    </xf>
    <xf numFmtId="164" fontId="19" fillId="0" borderId="0" xfId="0" applyFont="1" applyFill="1" applyAlignment="1">
      <alignment vertical="center"/>
    </xf>
    <xf numFmtId="164" fontId="15" fillId="0" borderId="0" xfId="0" applyFont="1" applyFill="1" applyAlignment="1">
      <alignment horizontal="right"/>
    </xf>
    <xf numFmtId="164" fontId="15" fillId="0" borderId="0" xfId="0" applyFont="1" applyFill="1" applyAlignment="1">
      <alignment horizontal="left"/>
    </xf>
    <xf numFmtId="164" fontId="15" fillId="2" borderId="0" xfId="0" applyFont="1" applyFill="1" applyAlignment="1">
      <alignment horizontal="right"/>
    </xf>
    <xf numFmtId="164" fontId="0" fillId="0" borderId="0" xfId="0" applyAlignment="1">
      <alignment horizontal="right"/>
    </xf>
    <xf numFmtId="164" fontId="21" fillId="2" borderId="0" xfId="0" applyFont="1" applyFill="1" applyAlignment="1">
      <alignment horizontal="center" wrapText="1"/>
    </xf>
    <xf numFmtId="164" fontId="22" fillId="2" borderId="0" xfId="0" applyFont="1" applyFill="1" applyAlignment="1">
      <alignment/>
    </xf>
    <xf numFmtId="164" fontId="22" fillId="0" borderId="0" xfId="0" applyFont="1" applyFill="1" applyAlignment="1">
      <alignment/>
    </xf>
    <xf numFmtId="164" fontId="21" fillId="2" borderId="0" xfId="0" applyFont="1" applyFill="1" applyBorder="1" applyAlignment="1">
      <alignment horizontal="center" vertical="top" wrapText="1"/>
    </xf>
    <xf numFmtId="164" fontId="23" fillId="0" borderId="4" xfId="0" applyFont="1" applyFill="1" applyBorder="1" applyAlignment="1">
      <alignment horizontal="center" vertical="center"/>
    </xf>
    <xf numFmtId="164" fontId="23" fillId="2" borderId="0" xfId="0" applyFont="1" applyFill="1" applyBorder="1" applyAlignment="1">
      <alignment horizontal="center" vertical="center" wrapText="1"/>
    </xf>
    <xf numFmtId="164" fontId="24" fillId="2" borderId="0" xfId="0" applyFont="1" applyFill="1" applyAlignment="1">
      <alignment horizontal="center" vertical="center"/>
    </xf>
    <xf numFmtId="164" fontId="24" fillId="0" borderId="0" xfId="0" applyFont="1" applyFill="1" applyAlignment="1">
      <alignment horizontal="center" vertical="center"/>
    </xf>
    <xf numFmtId="164" fontId="24" fillId="2" borderId="0" xfId="0" applyFont="1" applyFill="1" applyBorder="1" applyAlignment="1">
      <alignment/>
    </xf>
    <xf numFmtId="164" fontId="24" fillId="2" borderId="0" xfId="0" applyFont="1" applyFill="1" applyAlignment="1">
      <alignment/>
    </xf>
    <xf numFmtId="164" fontId="24" fillId="0" borderId="0" xfId="0" applyFont="1" applyFill="1" applyAlignment="1">
      <alignment/>
    </xf>
    <xf numFmtId="164" fontId="18" fillId="5" borderId="17" xfId="0" applyFont="1" applyFill="1" applyBorder="1" applyAlignment="1">
      <alignment horizontal="right" vertical="center"/>
    </xf>
    <xf numFmtId="164" fontId="24" fillId="0" borderId="0" xfId="0" applyFont="1" applyAlignment="1">
      <alignment/>
    </xf>
    <xf numFmtId="164" fontId="19" fillId="0" borderId="14" xfId="0" applyFont="1" applyFill="1" applyBorder="1" applyAlignment="1">
      <alignment horizontal="right" vertical="center"/>
    </xf>
    <xf numFmtId="164" fontId="18" fillId="5" borderId="14" xfId="0" applyFont="1" applyFill="1" applyBorder="1" applyAlignment="1">
      <alignment horizontal="right" vertical="center"/>
    </xf>
    <xf numFmtId="168" fontId="24" fillId="2" borderId="0" xfId="0" applyNumberFormat="1" applyFont="1" applyFill="1" applyAlignment="1">
      <alignment/>
    </xf>
    <xf numFmtId="164" fontId="18" fillId="0" borderId="14" xfId="0" applyFont="1" applyFill="1" applyBorder="1" applyAlignment="1">
      <alignment horizontal="right" vertical="center"/>
    </xf>
    <xf numFmtId="164" fontId="18" fillId="5" borderId="10" xfId="0" applyFont="1" applyFill="1" applyBorder="1" applyAlignment="1">
      <alignment horizontal="right" vertical="center"/>
    </xf>
    <xf numFmtId="164" fontId="18" fillId="0" borderId="19" xfId="0" applyFont="1" applyFill="1" applyBorder="1" applyAlignment="1">
      <alignment horizontal="right" vertical="center"/>
    </xf>
    <xf numFmtId="164" fontId="18" fillId="5" borderId="4" xfId="0" applyFont="1" applyFill="1" applyBorder="1" applyAlignment="1">
      <alignment horizontal="right" vertical="center"/>
    </xf>
    <xf numFmtId="164" fontId="22" fillId="0" borderId="0" xfId="0" applyFont="1" applyAlignment="1">
      <alignment horizontal="left"/>
    </xf>
    <xf numFmtId="164" fontId="22" fillId="0" borderId="0" xfId="0" applyFont="1" applyAlignment="1">
      <alignment/>
    </xf>
    <xf numFmtId="164" fontId="15" fillId="0" borderId="0" xfId="0" applyFont="1" applyAlignment="1">
      <alignment horizontal="left"/>
    </xf>
    <xf numFmtId="164" fontId="15" fillId="2" borderId="0" xfId="0" applyFont="1" applyFill="1" applyAlignment="1">
      <alignment/>
    </xf>
    <xf numFmtId="164" fontId="15" fillId="0" borderId="0" xfId="0" applyFont="1" applyAlignment="1">
      <alignment/>
    </xf>
    <xf numFmtId="164" fontId="15" fillId="2" borderId="0" xfId="0" applyFont="1" applyFill="1" applyAlignment="1">
      <alignment horizontal="right"/>
    </xf>
    <xf numFmtId="164" fontId="0" fillId="2" borderId="0" xfId="0" applyFill="1" applyAlignment="1">
      <alignment horizontal="right"/>
    </xf>
    <xf numFmtId="164" fontId="13" fillId="0" borderId="0" xfId="0" applyFont="1" applyAlignment="1">
      <alignment/>
    </xf>
    <xf numFmtId="164" fontId="13" fillId="0" borderId="0" xfId="0" applyFont="1" applyAlignment="1">
      <alignment horizontal="center"/>
    </xf>
    <xf numFmtId="164" fontId="25" fillId="0" borderId="0" xfId="0" applyFont="1" applyFill="1" applyBorder="1" applyAlignment="1" applyProtection="1">
      <alignment horizontal="center" wrapText="1"/>
      <protection locked="0"/>
    </xf>
    <xf numFmtId="164" fontId="25" fillId="0" borderId="0" xfId="0" applyFont="1" applyFill="1" applyAlignment="1" applyProtection="1">
      <alignment horizontal="center" wrapText="1"/>
      <protection locked="0"/>
    </xf>
    <xf numFmtId="164" fontId="25" fillId="0" borderId="21" xfId="0" applyFont="1" applyFill="1" applyBorder="1" applyAlignment="1">
      <alignment horizontal="center" vertical="top" wrapText="1"/>
    </xf>
    <xf numFmtId="164" fontId="23" fillId="0" borderId="22" xfId="0" applyFont="1" applyFill="1" applyBorder="1" applyAlignment="1">
      <alignment horizontal="center" vertical="center" wrapText="1"/>
    </xf>
    <xf numFmtId="164" fontId="23" fillId="0" borderId="4"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2" fillId="2" borderId="0" xfId="0" applyFont="1" applyFill="1" applyAlignment="1">
      <alignment horizontal="center" vertical="center"/>
    </xf>
    <xf numFmtId="164" fontId="22" fillId="0" borderId="0" xfId="0" applyFont="1" applyFill="1" applyAlignment="1">
      <alignment horizontal="center" vertical="center"/>
    </xf>
    <xf numFmtId="164" fontId="24" fillId="0" borderId="4" xfId="0" applyFont="1" applyFill="1" applyBorder="1" applyAlignment="1">
      <alignment horizontal="center" vertical="center" wrapText="1"/>
    </xf>
    <xf numFmtId="164" fontId="22" fillId="2" borderId="0" xfId="0" applyFont="1" applyFill="1" applyBorder="1" applyAlignment="1">
      <alignment/>
    </xf>
    <xf numFmtId="164" fontId="23" fillId="5" borderId="17" xfId="0" applyFont="1" applyFill="1" applyBorder="1" applyAlignment="1">
      <alignment horizontal="right" vertical="center"/>
    </xf>
    <xf numFmtId="164" fontId="21" fillId="5" borderId="18" xfId="0" applyFont="1" applyFill="1" applyBorder="1" applyAlignment="1">
      <alignment vertical="center" wrapText="1"/>
    </xf>
    <xf numFmtId="164" fontId="21" fillId="5" borderId="7" xfId="0" applyFont="1" applyFill="1" applyBorder="1" applyAlignment="1">
      <alignment vertical="center" wrapText="1"/>
    </xf>
    <xf numFmtId="167" fontId="23" fillId="5" borderId="17" xfId="0" applyNumberFormat="1" applyFont="1" applyFill="1" applyBorder="1" applyAlignment="1" applyProtection="1">
      <alignment vertical="center"/>
      <protection/>
    </xf>
    <xf numFmtId="164" fontId="21" fillId="2" borderId="0" xfId="0" applyFont="1" applyFill="1" applyAlignment="1">
      <alignment vertical="center"/>
    </xf>
    <xf numFmtId="164" fontId="21" fillId="0" borderId="0" xfId="0" applyFont="1" applyFill="1" applyAlignment="1">
      <alignment vertical="center"/>
    </xf>
    <xf numFmtId="164" fontId="24" fillId="0" borderId="14" xfId="0" applyFont="1" applyFill="1" applyBorder="1" applyAlignment="1">
      <alignment horizontal="right" vertical="center"/>
    </xf>
    <xf numFmtId="164" fontId="22" fillId="0" borderId="15" xfId="0" applyFont="1" applyFill="1" applyBorder="1" applyAlignment="1">
      <alignment vertical="center" wrapText="1"/>
    </xf>
    <xf numFmtId="164" fontId="22" fillId="0" borderId="14" xfId="0" applyFont="1" applyFill="1" applyBorder="1" applyAlignment="1">
      <alignment vertical="center" wrapText="1"/>
    </xf>
    <xf numFmtId="167" fontId="24" fillId="0" borderId="14" xfId="0" applyNumberFormat="1" applyFont="1" applyFill="1" applyBorder="1" applyAlignment="1" applyProtection="1">
      <alignment vertical="center"/>
      <protection locked="0"/>
    </xf>
    <xf numFmtId="164" fontId="22" fillId="2" borderId="0" xfId="0" applyFont="1" applyFill="1" applyAlignment="1">
      <alignment vertical="center"/>
    </xf>
    <xf numFmtId="164" fontId="22" fillId="0" borderId="0" xfId="0" applyFont="1" applyFill="1" applyAlignment="1">
      <alignment vertical="center"/>
    </xf>
    <xf numFmtId="164" fontId="24" fillId="0" borderId="14" xfId="0" applyFont="1" applyFill="1" applyBorder="1" applyAlignment="1">
      <alignment horizontal="right" vertical="center"/>
    </xf>
    <xf numFmtId="164" fontId="23" fillId="5" borderId="14" xfId="0" applyFont="1" applyFill="1" applyBorder="1" applyAlignment="1">
      <alignment horizontal="right" vertical="center"/>
    </xf>
    <xf numFmtId="164" fontId="21" fillId="5" borderId="15" xfId="0" applyFont="1" applyFill="1" applyBorder="1" applyAlignment="1">
      <alignment vertical="center" wrapText="1"/>
    </xf>
    <xf numFmtId="164" fontId="21" fillId="5" borderId="14" xfId="0" applyFont="1" applyFill="1" applyBorder="1" applyAlignment="1">
      <alignment vertical="center" wrapText="1"/>
    </xf>
    <xf numFmtId="167" fontId="23" fillId="5" borderId="14" xfId="0" applyNumberFormat="1" applyFont="1" applyFill="1" applyBorder="1" applyAlignment="1" applyProtection="1">
      <alignment vertical="center"/>
      <protection/>
    </xf>
    <xf numFmtId="164" fontId="24" fillId="0" borderId="10" xfId="0" applyFont="1" applyFill="1" applyBorder="1" applyAlignment="1">
      <alignment horizontal="right" vertical="center"/>
    </xf>
    <xf numFmtId="164" fontId="22" fillId="0" borderId="16" xfId="0" applyFont="1" applyFill="1" applyBorder="1" applyAlignment="1">
      <alignment vertical="center" wrapText="1"/>
    </xf>
    <xf numFmtId="164" fontId="22" fillId="0" borderId="10" xfId="0" applyFont="1" applyFill="1" applyBorder="1" applyAlignment="1">
      <alignment vertical="center" wrapText="1"/>
    </xf>
    <xf numFmtId="167" fontId="24" fillId="0" borderId="10" xfId="0" applyNumberFormat="1" applyFont="1" applyFill="1" applyBorder="1" applyAlignment="1" applyProtection="1">
      <alignment vertical="center"/>
      <protection locked="0"/>
    </xf>
    <xf numFmtId="164" fontId="21" fillId="5" borderId="17" xfId="0" applyFont="1" applyFill="1" applyBorder="1" applyAlignment="1">
      <alignment vertical="center" wrapText="1"/>
    </xf>
    <xf numFmtId="167" fontId="23" fillId="5" borderId="14" xfId="0" applyNumberFormat="1" applyFont="1" applyFill="1" applyBorder="1" applyAlignment="1" applyProtection="1">
      <alignment vertical="center"/>
      <protection locked="0"/>
    </xf>
    <xf numFmtId="164" fontId="23" fillId="0" borderId="19" xfId="0" applyFont="1" applyFill="1" applyBorder="1" applyAlignment="1">
      <alignment horizontal="right" vertical="center"/>
    </xf>
    <xf numFmtId="164" fontId="21" fillId="0" borderId="20" xfId="0" applyFont="1" applyFill="1" applyBorder="1" applyAlignment="1">
      <alignment vertical="center" wrapText="1"/>
    </xf>
    <xf numFmtId="164" fontId="21" fillId="0" borderId="19" xfId="0" applyFont="1" applyFill="1" applyBorder="1" applyAlignment="1">
      <alignment vertical="center" wrapText="1"/>
    </xf>
    <xf numFmtId="167" fontId="23" fillId="0" borderId="19" xfId="0" applyNumberFormat="1" applyFont="1" applyFill="1" applyBorder="1" applyAlignment="1" applyProtection="1">
      <alignment vertical="center"/>
      <protection locked="0"/>
    </xf>
    <xf numFmtId="164" fontId="23" fillId="5" borderId="4" xfId="0" applyFont="1" applyFill="1" applyBorder="1" applyAlignment="1">
      <alignment horizontal="right" vertical="center"/>
    </xf>
    <xf numFmtId="164" fontId="21" fillId="5" borderId="5" xfId="0" applyFont="1" applyFill="1" applyBorder="1" applyAlignment="1">
      <alignment vertical="center"/>
    </xf>
    <xf numFmtId="164" fontId="21" fillId="5" borderId="4" xfId="0" applyFont="1" applyFill="1" applyBorder="1" applyAlignment="1">
      <alignment vertical="center"/>
    </xf>
    <xf numFmtId="167" fontId="23" fillId="5" borderId="4" xfId="0" applyNumberFormat="1" applyFont="1" applyFill="1" applyBorder="1" applyAlignment="1" applyProtection="1">
      <alignment vertical="center"/>
      <protection/>
    </xf>
    <xf numFmtId="164" fontId="0" fillId="0" borderId="0" xfId="0" applyFont="1" applyFill="1" applyBorder="1" applyAlignment="1">
      <alignment horizontal="right" vertical="center"/>
    </xf>
    <xf numFmtId="164" fontId="0" fillId="2" borderId="0" xfId="0" applyFont="1" applyFill="1" applyBorder="1" applyAlignment="1">
      <alignment horizontal="right" vertical="center"/>
    </xf>
    <xf numFmtId="164" fontId="22" fillId="0" borderId="0" xfId="0" applyFont="1" applyAlignment="1">
      <alignment horizontal="center" vertical="center"/>
    </xf>
    <xf numFmtId="164" fontId="22" fillId="0" borderId="0" xfId="0" applyFont="1" applyFill="1" applyAlignment="1">
      <alignment vertical="center" wrapText="1"/>
    </xf>
    <xf numFmtId="164" fontId="22" fillId="0" borderId="0" xfId="0" applyFont="1" applyAlignment="1">
      <alignment vertical="center"/>
    </xf>
    <xf numFmtId="164" fontId="21" fillId="5" borderId="23" xfId="0" applyFont="1" applyFill="1" applyBorder="1" applyAlignment="1">
      <alignment horizontal="center" vertical="center"/>
    </xf>
    <xf numFmtId="164" fontId="25" fillId="5" borderId="23" xfId="0" applyFont="1" applyFill="1" applyBorder="1" applyAlignment="1">
      <alignment vertical="center" wrapText="1"/>
    </xf>
    <xf numFmtId="164" fontId="21" fillId="5" borderId="23" xfId="0" applyFont="1" applyFill="1" applyBorder="1" applyAlignment="1" applyProtection="1">
      <alignment horizontal="center" vertical="center"/>
      <protection/>
    </xf>
    <xf numFmtId="164" fontId="21" fillId="0" borderId="23" xfId="0" applyFont="1" applyFill="1" applyBorder="1" applyAlignment="1" applyProtection="1">
      <alignment horizontal="left" vertical="center" wrapText="1"/>
      <protection/>
    </xf>
    <xf numFmtId="164" fontId="22" fillId="0" borderId="0" xfId="0" applyFont="1" applyAlignment="1" applyProtection="1">
      <alignment vertical="center"/>
      <protection/>
    </xf>
    <xf numFmtId="165" fontId="21" fillId="5" borderId="23" xfId="0" applyNumberFormat="1" applyFont="1" applyFill="1" applyBorder="1" applyAlignment="1" applyProtection="1">
      <alignment horizontal="center" vertical="center" wrapText="1"/>
      <protection/>
    </xf>
    <xf numFmtId="165" fontId="21" fillId="0" borderId="23" xfId="0" applyNumberFormat="1" applyFont="1" applyFill="1" applyBorder="1" applyAlignment="1" applyProtection="1">
      <alignment horizontal="left" vertical="center" wrapText="1"/>
      <protection/>
    </xf>
    <xf numFmtId="169" fontId="22" fillId="0" borderId="0" xfId="0" applyNumberFormat="1" applyFont="1" applyAlignment="1" applyProtection="1">
      <alignment vertical="center" wrapText="1"/>
      <protection/>
    </xf>
    <xf numFmtId="169" fontId="21" fillId="5" borderId="23" xfId="0" applyNumberFormat="1" applyFont="1" applyFill="1" applyBorder="1" applyAlignment="1" applyProtection="1">
      <alignment horizontal="center" vertical="center" wrapText="1"/>
      <protection/>
    </xf>
    <xf numFmtId="169" fontId="21" fillId="0" borderId="23" xfId="0" applyNumberFormat="1" applyFont="1" applyFill="1" applyBorder="1" applyAlignment="1" applyProtection="1">
      <alignment horizontal="left" vertical="center" wrapText="1"/>
      <protection/>
    </xf>
    <xf numFmtId="165" fontId="21" fillId="0" borderId="23" xfId="0" applyNumberFormat="1" applyFont="1" applyFill="1" applyBorder="1" applyAlignment="1">
      <alignment horizontal="left" vertical="center" wrapText="1"/>
    </xf>
    <xf numFmtId="164" fontId="21" fillId="0" borderId="0" xfId="0" applyFont="1" applyAlignment="1">
      <alignment vertical="center"/>
    </xf>
    <xf numFmtId="164" fontId="21" fillId="0" borderId="23" xfId="0" applyFont="1" applyFill="1" applyBorder="1" applyAlignment="1">
      <alignment horizontal="left" vertical="center" wrapText="1"/>
    </xf>
    <xf numFmtId="168" fontId="21" fillId="0" borderId="23" xfId="0" applyNumberFormat="1" applyFont="1" applyFill="1" applyBorder="1" applyAlignment="1">
      <alignment horizontal="left" vertical="center" wrapText="1"/>
    </xf>
    <xf numFmtId="164" fontId="15" fillId="0" borderId="0" xfId="0" applyFont="1" applyAlignment="1">
      <alignment vertical="center"/>
    </xf>
    <xf numFmtId="165" fontId="16" fillId="0" borderId="23" xfId="0" applyNumberFormat="1" applyFont="1" applyFill="1" applyBorder="1" applyAlignment="1">
      <alignment horizontal="left" vertical="center"/>
    </xf>
    <xf numFmtId="164" fontId="21" fillId="0" borderId="0" xfId="0" applyFont="1" applyFill="1" applyBorder="1" applyAlignment="1" applyProtection="1">
      <alignment horizontal="left" vertical="center" wrapText="1" indent="1"/>
      <protection hidden="1"/>
    </xf>
    <xf numFmtId="165" fontId="16" fillId="0" borderId="23" xfId="0" applyNumberFormat="1" applyFont="1" applyFill="1" applyBorder="1" applyAlignment="1">
      <alignment horizontal="left" vertical="center" wrapText="1"/>
    </xf>
    <xf numFmtId="165" fontId="16" fillId="0" borderId="23" xfId="0" applyNumberFormat="1" applyFont="1" applyFill="1" applyBorder="1" applyAlignment="1">
      <alignment vertical="center"/>
    </xf>
    <xf numFmtId="164" fontId="16" fillId="0" borderId="23" xfId="0" applyFont="1" applyFill="1" applyBorder="1" applyAlignment="1">
      <alignment horizontal="left" vertical="center" wrapText="1"/>
    </xf>
    <xf numFmtId="165" fontId="21" fillId="0" borderId="23" xfId="0" applyNumberFormat="1" applyFont="1" applyFill="1" applyBorder="1" applyAlignment="1">
      <alignment horizontal="left" vertical="center"/>
    </xf>
    <xf numFmtId="164" fontId="21" fillId="0" borderId="23" xfId="0" applyFont="1" applyFill="1" applyBorder="1" applyAlignment="1">
      <alignment horizontal="left" vertical="center"/>
    </xf>
    <xf numFmtId="164" fontId="23" fillId="5" borderId="23" xfId="21" applyFont="1" applyFill="1" applyBorder="1" applyAlignment="1">
      <alignment horizontal="center" vertical="center"/>
      <protection/>
    </xf>
    <xf numFmtId="164" fontId="21" fillId="0" borderId="23" xfId="0" applyFont="1" applyBorder="1" applyAlignment="1">
      <alignment horizontal="left" vertical="center"/>
    </xf>
    <xf numFmtId="164" fontId="24" fillId="0" borderId="0" xfId="21" applyFont="1" applyAlignment="1">
      <alignment vertical="center"/>
      <protection/>
    </xf>
    <xf numFmtId="164" fontId="22" fillId="0" borderId="0" xfId="0" applyFont="1" applyAlignment="1" applyProtection="1">
      <alignment horizontal="right" vertical="center"/>
      <protection/>
    </xf>
    <xf numFmtId="164" fontId="23" fillId="5" borderId="23" xfId="0" applyFont="1" applyFill="1" applyBorder="1" applyAlignment="1" applyProtection="1">
      <alignment horizontal="left" vertical="center"/>
      <protection/>
    </xf>
    <xf numFmtId="164" fontId="1" fillId="0" borderId="0" xfId="0" applyFont="1" applyAlignment="1" applyProtection="1">
      <alignment vertical="center"/>
      <protection/>
    </xf>
    <xf numFmtId="164" fontId="21" fillId="0" borderId="23" xfId="0" applyFont="1" applyBorder="1" applyAlignment="1" applyProtection="1">
      <alignment horizontal="center" vertical="center"/>
      <protection/>
    </xf>
    <xf numFmtId="164" fontId="22" fillId="0" borderId="23" xfId="0" applyFont="1" applyBorder="1" applyAlignment="1" applyProtection="1">
      <alignment horizontal="center" vertical="center" wrapText="1"/>
      <protection/>
    </xf>
    <xf numFmtId="164" fontId="22" fillId="0" borderId="23" xfId="0" applyFont="1" applyBorder="1" applyAlignment="1" applyProtection="1">
      <alignment horizontal="center" vertical="center"/>
      <protection/>
    </xf>
    <xf numFmtId="164" fontId="21" fillId="0" borderId="23" xfId="0" applyFont="1" applyBorder="1" applyAlignment="1" applyProtection="1">
      <alignment horizontal="right" vertical="center"/>
      <protection/>
    </xf>
    <xf numFmtId="164" fontId="21" fillId="0" borderId="23" xfId="0" applyFont="1" applyBorder="1" applyAlignment="1" applyProtection="1">
      <alignment vertical="center" wrapText="1"/>
      <protection/>
    </xf>
    <xf numFmtId="167" fontId="21" fillId="0" borderId="23" xfId="0" applyNumberFormat="1" applyFont="1" applyBorder="1" applyAlignment="1" applyProtection="1">
      <alignment vertical="center"/>
      <protection locked="0"/>
    </xf>
    <xf numFmtId="167" fontId="21" fillId="0" borderId="23" xfId="0" applyNumberFormat="1" applyFont="1" applyBorder="1" applyAlignment="1" applyProtection="1">
      <alignment vertical="center"/>
      <protection/>
    </xf>
    <xf numFmtId="164" fontId="25" fillId="0" borderId="0" xfId="0" applyFont="1" applyAlignment="1" applyProtection="1">
      <alignment vertical="center"/>
      <protection/>
    </xf>
    <xf numFmtId="164" fontId="22" fillId="5" borderId="23" xfId="0" applyFont="1" applyFill="1" applyBorder="1" applyAlignment="1" applyProtection="1">
      <alignment horizontal="right" vertical="center"/>
      <protection/>
    </xf>
    <xf numFmtId="164" fontId="22" fillId="5" borderId="23" xfId="0" applyFont="1" applyFill="1" applyBorder="1" applyAlignment="1" applyProtection="1">
      <alignment vertical="center"/>
      <protection/>
    </xf>
    <xf numFmtId="167" fontId="22" fillId="5" borderId="23" xfId="0" applyNumberFormat="1" applyFont="1" applyFill="1" applyBorder="1" applyAlignment="1" applyProtection="1">
      <alignment vertical="center"/>
      <protection/>
    </xf>
    <xf numFmtId="167" fontId="21" fillId="5" borderId="23" xfId="0" applyNumberFormat="1" applyFont="1" applyFill="1" applyBorder="1" applyAlignment="1" applyProtection="1">
      <alignment vertical="center"/>
      <protection/>
    </xf>
    <xf numFmtId="164" fontId="22" fillId="0" borderId="23" xfId="0" applyFont="1" applyFill="1" applyBorder="1" applyAlignment="1" applyProtection="1">
      <alignment horizontal="right" vertical="center"/>
      <protection/>
    </xf>
    <xf numFmtId="164" fontId="22" fillId="0" borderId="23" xfId="0" applyFont="1" applyFill="1" applyBorder="1" applyAlignment="1" applyProtection="1">
      <alignment vertical="center"/>
      <protection/>
    </xf>
    <xf numFmtId="167" fontId="22" fillId="0" borderId="23" xfId="0" applyNumberFormat="1" applyFont="1" applyBorder="1" applyAlignment="1" applyProtection="1">
      <alignment vertical="center"/>
      <protection locked="0"/>
    </xf>
    <xf numFmtId="164" fontId="22" fillId="0" borderId="23" xfId="0" applyFont="1" applyBorder="1" applyAlignment="1" applyProtection="1">
      <alignment horizontal="right" vertical="center"/>
      <protection/>
    </xf>
    <xf numFmtId="164" fontId="22" fillId="0" borderId="23" xfId="0" applyFont="1" applyBorder="1" applyAlignment="1" applyProtection="1">
      <alignment vertical="center"/>
      <protection/>
    </xf>
    <xf numFmtId="164" fontId="22" fillId="0" borderId="23" xfId="0" applyFont="1" applyBorder="1" applyAlignment="1" applyProtection="1">
      <alignment horizontal="right" vertical="center"/>
      <protection locked="0"/>
    </xf>
    <xf numFmtId="164" fontId="22" fillId="0" borderId="23" xfId="0" applyFont="1" applyBorder="1" applyAlignment="1" applyProtection="1">
      <alignment vertical="center"/>
      <protection locked="0"/>
    </xf>
    <xf numFmtId="164" fontId="21" fillId="5" borderId="23" xfId="0" applyFont="1" applyFill="1" applyBorder="1" applyAlignment="1" applyProtection="1">
      <alignment horizontal="right" vertical="center"/>
      <protection/>
    </xf>
    <xf numFmtId="164" fontId="21" fillId="5" borderId="23" xfId="0" applyFont="1" applyFill="1" applyBorder="1" applyAlignment="1" applyProtection="1">
      <alignment vertical="center"/>
      <protection/>
    </xf>
    <xf numFmtId="164" fontId="21" fillId="0" borderId="23" xfId="0" applyFont="1" applyBorder="1" applyAlignment="1" applyProtection="1">
      <alignment vertical="center"/>
      <protection/>
    </xf>
    <xf numFmtId="164" fontId="22" fillId="5" borderId="23" xfId="0" applyFont="1" applyFill="1" applyBorder="1" applyAlignment="1" applyProtection="1">
      <alignment horizontal="right" vertical="center"/>
      <protection locked="0"/>
    </xf>
    <xf numFmtId="164" fontId="22" fillId="5" borderId="23" xfId="0" applyFont="1" applyFill="1" applyBorder="1" applyAlignment="1" applyProtection="1">
      <alignment vertical="center"/>
      <protection locked="0"/>
    </xf>
    <xf numFmtId="167" fontId="22" fillId="5" borderId="23" xfId="0" applyNumberFormat="1" applyFont="1" applyFill="1" applyBorder="1" applyAlignment="1" applyProtection="1">
      <alignment vertical="center"/>
      <protection locked="0"/>
    </xf>
    <xf numFmtId="164" fontId="21" fillId="5" borderId="23" xfId="0" applyFont="1" applyFill="1" applyBorder="1" applyAlignment="1" applyProtection="1">
      <alignment vertical="center" wrapText="1"/>
      <protection/>
    </xf>
    <xf numFmtId="164" fontId="1" fillId="0" borderId="0" xfId="0" applyFont="1" applyAlignment="1" applyProtection="1">
      <alignment horizontal="right" vertical="center"/>
      <protection/>
    </xf>
    <xf numFmtId="164" fontId="21" fillId="0" borderId="0" xfId="0" applyFont="1" applyAlignment="1" applyProtection="1">
      <alignment vertical="center"/>
      <protection/>
    </xf>
    <xf numFmtId="164" fontId="21" fillId="5" borderId="23" xfId="0" applyFont="1" applyFill="1" applyBorder="1" applyAlignment="1" applyProtection="1">
      <alignment horizontal="left" vertical="center"/>
      <protection/>
    </xf>
    <xf numFmtId="164" fontId="26" fillId="0" borderId="23" xfId="0" applyFont="1" applyBorder="1" applyAlignment="1" applyProtection="1">
      <alignment horizontal="center" vertical="center" wrapText="1"/>
      <protection/>
    </xf>
    <xf numFmtId="164" fontId="21" fillId="0" borderId="23" xfId="0" applyFont="1" applyBorder="1" applyAlignment="1" applyProtection="1">
      <alignment horizontal="left" vertical="center"/>
      <protection/>
    </xf>
    <xf numFmtId="167" fontId="22" fillId="0" borderId="23" xfId="0" applyNumberFormat="1" applyFont="1" applyBorder="1" applyAlignment="1" applyProtection="1">
      <alignment vertical="center"/>
      <protection/>
    </xf>
    <xf numFmtId="167" fontId="21" fillId="0" borderId="23" xfId="0" applyNumberFormat="1" applyFont="1" applyBorder="1" applyAlignment="1" applyProtection="1">
      <alignment horizontal="center" vertical="center"/>
      <protection locked="0"/>
    </xf>
    <xf numFmtId="167" fontId="22" fillId="5" borderId="23" xfId="0" applyNumberFormat="1" applyFont="1" applyFill="1" applyBorder="1" applyAlignment="1" applyProtection="1">
      <alignment horizontal="center" vertical="center"/>
      <protection/>
    </xf>
    <xf numFmtId="167" fontId="22" fillId="0" borderId="23" xfId="0" applyNumberFormat="1" applyFont="1" applyBorder="1" applyAlignment="1" applyProtection="1">
      <alignment horizontal="center" vertical="center"/>
      <protection locked="0"/>
    </xf>
    <xf numFmtId="164" fontId="21" fillId="0" borderId="0" xfId="0" applyFont="1" applyFill="1" applyBorder="1" applyAlignment="1" applyProtection="1">
      <alignment vertical="center"/>
      <protection/>
    </xf>
    <xf numFmtId="170" fontId="22" fillId="0" borderId="23" xfId="0" applyNumberFormat="1" applyFont="1" applyFill="1" applyBorder="1" applyAlignment="1" applyProtection="1">
      <alignment horizontal="center" vertical="center" wrapText="1"/>
      <protection hidden="1"/>
    </xf>
    <xf numFmtId="164" fontId="22" fillId="0" borderId="0" xfId="0" applyFont="1" applyBorder="1" applyAlignment="1" applyProtection="1">
      <alignment horizontal="center" vertical="center" wrapText="1"/>
      <protection/>
    </xf>
    <xf numFmtId="171" fontId="22" fillId="0" borderId="23" xfId="0" applyNumberFormat="1" applyFont="1" applyFill="1" applyBorder="1" applyAlignment="1" applyProtection="1">
      <alignment vertical="center"/>
      <protection hidden="1"/>
    </xf>
    <xf numFmtId="167" fontId="22" fillId="0" borderId="23" xfId="0" applyNumberFormat="1" applyFont="1" applyFill="1" applyBorder="1" applyAlignment="1" applyProtection="1">
      <alignment vertical="center"/>
      <protection locked="0"/>
    </xf>
    <xf numFmtId="167" fontId="22" fillId="0" borderId="23" xfId="0" applyNumberFormat="1" applyFont="1" applyFill="1" applyBorder="1" applyAlignment="1" applyProtection="1">
      <alignment vertical="center"/>
      <protection hidden="1"/>
    </xf>
    <xf numFmtId="171" fontId="22" fillId="5" borderId="23" xfId="0" applyNumberFormat="1" applyFont="1" applyFill="1" applyBorder="1" applyAlignment="1" applyProtection="1">
      <alignment vertical="center"/>
      <protection hidden="1"/>
    </xf>
    <xf numFmtId="167" fontId="22" fillId="5" borderId="23" xfId="0" applyNumberFormat="1" applyFont="1" applyFill="1" applyBorder="1" applyAlignment="1" applyProtection="1">
      <alignment vertical="center"/>
      <protection hidden="1"/>
    </xf>
    <xf numFmtId="171" fontId="22" fillId="0" borderId="23" xfId="0" applyNumberFormat="1" applyFont="1" applyFill="1" applyBorder="1" applyAlignment="1" applyProtection="1">
      <alignment horizontal="left" vertical="center"/>
      <protection hidden="1"/>
    </xf>
    <xf numFmtId="171" fontId="22" fillId="5" borderId="23" xfId="0" applyNumberFormat="1" applyFont="1" applyFill="1" applyBorder="1" applyAlignment="1" applyProtection="1">
      <alignment horizontal="left" vertical="center"/>
      <protection hidden="1"/>
    </xf>
    <xf numFmtId="171" fontId="21" fillId="5" borderId="23" xfId="0" applyNumberFormat="1" applyFont="1" applyFill="1" applyBorder="1" applyAlignment="1" applyProtection="1">
      <alignment vertical="center"/>
      <protection hidden="1"/>
    </xf>
    <xf numFmtId="167" fontId="21" fillId="5" borderId="23" xfId="0" applyNumberFormat="1" applyFont="1" applyFill="1" applyBorder="1" applyAlignment="1" applyProtection="1">
      <alignment vertical="center"/>
      <protection hidden="1"/>
    </xf>
    <xf numFmtId="165" fontId="15" fillId="0" borderId="0" xfId="0" applyNumberFormat="1" applyFont="1" applyAlignment="1">
      <alignment vertical="center"/>
    </xf>
    <xf numFmtId="167" fontId="15" fillId="0" borderId="0" xfId="0" applyNumberFormat="1" applyFont="1" applyAlignment="1">
      <alignment vertical="center"/>
    </xf>
    <xf numFmtId="165" fontId="21" fillId="5" borderId="23" xfId="0" applyNumberFormat="1" applyFont="1" applyFill="1" applyBorder="1" applyAlignment="1" applyProtection="1">
      <alignment horizontal="right" vertical="center" wrapText="1"/>
      <protection/>
    </xf>
    <xf numFmtId="165" fontId="21" fillId="5" borderId="23" xfId="0" applyNumberFormat="1" applyFont="1" applyFill="1" applyBorder="1" applyAlignment="1" applyProtection="1">
      <alignment horizontal="left" vertical="center" wrapText="1"/>
      <protection/>
    </xf>
    <xf numFmtId="167" fontId="21" fillId="5" borderId="23" xfId="0" applyNumberFormat="1" applyFont="1" applyFill="1" applyBorder="1" applyAlignment="1" applyProtection="1">
      <alignment horizontal="center" vertical="center" wrapText="1"/>
      <protection/>
    </xf>
    <xf numFmtId="167" fontId="22" fillId="0" borderId="0" xfId="0" applyNumberFormat="1" applyFont="1" applyFill="1" applyAlignment="1" applyProtection="1">
      <alignment vertical="center" wrapText="1"/>
      <protection/>
    </xf>
    <xf numFmtId="165" fontId="22" fillId="5" borderId="23" xfId="0" applyNumberFormat="1" applyFont="1" applyFill="1" applyBorder="1" applyAlignment="1" applyProtection="1">
      <alignment horizontal="right" vertical="center" wrapText="1"/>
      <protection/>
    </xf>
    <xf numFmtId="165" fontId="22" fillId="5" borderId="23" xfId="0" applyNumberFormat="1" applyFont="1" applyFill="1" applyBorder="1" applyAlignment="1" applyProtection="1">
      <alignment horizontal="left" vertical="center" wrapText="1"/>
      <protection/>
    </xf>
    <xf numFmtId="167" fontId="22" fillId="5" borderId="23" xfId="0" applyNumberFormat="1" applyFont="1" applyFill="1" applyBorder="1" applyAlignment="1" applyProtection="1">
      <alignment vertical="center" wrapText="1"/>
      <protection/>
    </xf>
    <xf numFmtId="165" fontId="22" fillId="0" borderId="23" xfId="0" applyNumberFormat="1" applyFont="1" applyBorder="1" applyAlignment="1" applyProtection="1">
      <alignment horizontal="right" vertical="center" wrapText="1"/>
      <protection locked="0"/>
    </xf>
    <xf numFmtId="165" fontId="22" fillId="0" borderId="23" xfId="0" applyNumberFormat="1" applyFont="1" applyBorder="1" applyAlignment="1" applyProtection="1">
      <alignment horizontal="left" vertical="center" wrapText="1"/>
      <protection locked="0"/>
    </xf>
    <xf numFmtId="167" fontId="22" fillId="0" borderId="23" xfId="0" applyNumberFormat="1" applyFont="1" applyBorder="1" applyAlignment="1" applyProtection="1">
      <alignment vertical="center" wrapText="1"/>
      <protection locked="0"/>
    </xf>
    <xf numFmtId="165" fontId="21" fillId="5" borderId="23" xfId="0" applyNumberFormat="1" applyFont="1" applyFill="1" applyBorder="1" applyAlignment="1" applyProtection="1">
      <alignment vertical="center" wrapText="1"/>
      <protection/>
    </xf>
    <xf numFmtId="167" fontId="21" fillId="5" borderId="23" xfId="0" applyNumberFormat="1" applyFont="1" applyFill="1" applyBorder="1" applyAlignment="1" applyProtection="1">
      <alignment vertical="center" wrapText="1"/>
      <protection/>
    </xf>
    <xf numFmtId="167" fontId="21" fillId="0" borderId="0" xfId="0" applyNumberFormat="1" applyFont="1" applyFill="1" applyAlignment="1" applyProtection="1">
      <alignment vertical="center" wrapText="1"/>
      <protection/>
    </xf>
    <xf numFmtId="169" fontId="21" fillId="0" borderId="0" xfId="0" applyNumberFormat="1" applyFont="1" applyAlignment="1" applyProtection="1">
      <alignment vertical="center" wrapText="1"/>
      <protection/>
    </xf>
    <xf numFmtId="165" fontId="22" fillId="0" borderId="23" xfId="0" applyNumberFormat="1" applyFont="1" applyBorder="1" applyAlignment="1" applyProtection="1">
      <alignment horizontal="right" vertical="center" wrapText="1"/>
      <protection/>
    </xf>
    <xf numFmtId="165" fontId="22" fillId="0" borderId="23" xfId="0" applyNumberFormat="1" applyFont="1" applyBorder="1" applyAlignment="1" applyProtection="1">
      <alignment vertical="center" wrapText="1"/>
      <protection/>
    </xf>
    <xf numFmtId="165" fontId="27" fillId="0" borderId="0" xfId="0" applyNumberFormat="1" applyFont="1" applyBorder="1" applyAlignment="1" applyProtection="1">
      <alignment horizontal="right" vertical="center" wrapText="1"/>
      <protection/>
    </xf>
    <xf numFmtId="165" fontId="27" fillId="0" borderId="0" xfId="0" applyNumberFormat="1" applyFont="1" applyBorder="1" applyAlignment="1" applyProtection="1">
      <alignment horizontal="left" vertical="center" wrapText="1"/>
      <protection/>
    </xf>
    <xf numFmtId="167" fontId="27" fillId="0" borderId="0" xfId="0" applyNumberFormat="1" applyFont="1" applyAlignment="1" applyProtection="1">
      <alignment vertical="center" wrapText="1"/>
      <protection/>
    </xf>
    <xf numFmtId="167" fontId="27" fillId="0" borderId="0" xfId="0" applyNumberFormat="1" applyFont="1" applyFill="1" applyBorder="1" applyAlignment="1" applyProtection="1">
      <alignment vertical="center" wrapText="1"/>
      <protection/>
    </xf>
    <xf numFmtId="169" fontId="27" fillId="0" borderId="0" xfId="0" applyNumberFormat="1" applyFont="1" applyAlignment="1" applyProtection="1">
      <alignment vertical="center" wrapText="1"/>
      <protection/>
    </xf>
    <xf numFmtId="165" fontId="21" fillId="5" borderId="23" xfId="0" applyNumberFormat="1" applyFont="1" applyFill="1" applyBorder="1" applyAlignment="1" applyProtection="1">
      <alignment horizontal="left" vertical="center"/>
      <protection/>
    </xf>
    <xf numFmtId="165" fontId="22" fillId="0" borderId="23" xfId="0" applyNumberFormat="1" applyFont="1" applyFill="1" applyBorder="1" applyAlignment="1" applyProtection="1">
      <alignment horizontal="right" vertical="center" wrapText="1"/>
      <protection/>
    </xf>
    <xf numFmtId="165" fontId="22" fillId="0" borderId="23" xfId="0" applyNumberFormat="1" applyFont="1" applyFill="1" applyBorder="1" applyAlignment="1" applyProtection="1">
      <alignment horizontal="left" vertical="center" wrapText="1"/>
      <protection/>
    </xf>
    <xf numFmtId="167" fontId="22" fillId="0" borderId="23" xfId="0" applyNumberFormat="1" applyFont="1" applyFill="1" applyBorder="1" applyAlignment="1" applyProtection="1">
      <alignment vertical="center" wrapText="1"/>
      <protection locked="0"/>
    </xf>
    <xf numFmtId="165" fontId="22" fillId="0" borderId="23" xfId="0" applyNumberFormat="1" applyFont="1" applyFill="1" applyBorder="1" applyAlignment="1" applyProtection="1">
      <alignment horizontal="right" vertical="center" wrapText="1"/>
      <protection locked="0"/>
    </xf>
    <xf numFmtId="165" fontId="22" fillId="0" borderId="23" xfId="0" applyNumberFormat="1" applyFont="1" applyFill="1" applyBorder="1" applyAlignment="1" applyProtection="1">
      <alignment horizontal="left" vertical="center" wrapText="1"/>
      <protection locked="0"/>
    </xf>
    <xf numFmtId="165" fontId="21" fillId="0" borderId="0" xfId="0" applyNumberFormat="1" applyFont="1" applyBorder="1" applyAlignment="1" applyProtection="1">
      <alignment horizontal="right" vertical="center" wrapText="1"/>
      <protection/>
    </xf>
    <xf numFmtId="165" fontId="22" fillId="0" borderId="0" xfId="0" applyNumberFormat="1" applyFont="1" applyBorder="1" applyAlignment="1" applyProtection="1">
      <alignment horizontal="left" vertical="center" wrapText="1"/>
      <protection/>
    </xf>
    <xf numFmtId="167" fontId="22" fillId="0" borderId="0" xfId="0" applyNumberFormat="1" applyFont="1" applyAlignment="1" applyProtection="1">
      <alignment vertical="center" wrapText="1"/>
      <protection/>
    </xf>
    <xf numFmtId="165" fontId="22" fillId="0" borderId="23" xfId="0" applyNumberFormat="1" applyFont="1" applyBorder="1" applyAlignment="1" applyProtection="1">
      <alignment horizontal="left" vertical="center" wrapText="1"/>
      <protection/>
    </xf>
    <xf numFmtId="171" fontId="22" fillId="0" borderId="0" xfId="0" applyNumberFormat="1" applyFont="1" applyFill="1" applyBorder="1" applyAlignment="1" applyProtection="1">
      <alignment vertical="center"/>
      <protection hidden="1"/>
    </xf>
    <xf numFmtId="171" fontId="22" fillId="0" borderId="0" xfId="0" applyNumberFormat="1" applyFont="1" applyFill="1" applyBorder="1" applyAlignment="1" applyProtection="1">
      <alignment horizontal="left" vertical="center" indent="1"/>
      <protection hidden="1"/>
    </xf>
    <xf numFmtId="165" fontId="22" fillId="0" borderId="0" xfId="0" applyNumberFormat="1" applyFont="1" applyBorder="1" applyAlignment="1" applyProtection="1">
      <alignment horizontal="right" vertical="center" wrapText="1"/>
      <protection locked="0"/>
    </xf>
    <xf numFmtId="165" fontId="22" fillId="0" borderId="0" xfId="0" applyNumberFormat="1" applyFont="1" applyBorder="1" applyAlignment="1" applyProtection="1">
      <alignment horizontal="left" vertical="center" wrapText="1"/>
      <protection locked="0"/>
    </xf>
    <xf numFmtId="167" fontId="22" fillId="0" borderId="0" xfId="0" applyNumberFormat="1" applyFont="1" applyBorder="1" applyAlignment="1" applyProtection="1">
      <alignment vertical="center" wrapText="1"/>
      <protection locked="0"/>
    </xf>
    <xf numFmtId="171" fontId="21" fillId="0" borderId="0" xfId="0" applyNumberFormat="1" applyFont="1" applyFill="1" applyBorder="1" applyAlignment="1" applyProtection="1">
      <alignment vertical="center"/>
      <protection hidden="1"/>
    </xf>
    <xf numFmtId="165" fontId="22" fillId="0" borderId="0" xfId="0" applyNumberFormat="1" applyFont="1" applyAlignment="1" applyProtection="1">
      <alignment horizontal="right" vertical="center" wrapText="1"/>
      <protection/>
    </xf>
    <xf numFmtId="167" fontId="22" fillId="0" borderId="23" xfId="0" applyNumberFormat="1" applyFont="1" applyBorder="1" applyAlignment="1" applyProtection="1">
      <alignment vertical="center" wrapText="1"/>
      <protection/>
    </xf>
    <xf numFmtId="167" fontId="22" fillId="5" borderId="23" xfId="0" applyNumberFormat="1" applyFont="1" applyFill="1" applyBorder="1" applyAlignment="1" applyProtection="1">
      <alignment vertical="center" wrapText="1"/>
      <protection locked="0"/>
    </xf>
    <xf numFmtId="167" fontId="27" fillId="0" borderId="0" xfId="0" applyNumberFormat="1" applyFont="1" applyBorder="1" applyAlignment="1" applyProtection="1">
      <alignment vertical="center" wrapText="1"/>
      <protection/>
    </xf>
    <xf numFmtId="165" fontId="22" fillId="0" borderId="0" xfId="0" applyNumberFormat="1" applyFont="1" applyBorder="1" applyAlignment="1" applyProtection="1">
      <alignment horizontal="right" vertical="center" wrapText="1"/>
      <protection/>
    </xf>
    <xf numFmtId="165" fontId="21" fillId="0" borderId="0" xfId="0" applyNumberFormat="1" applyFont="1" applyFill="1" applyBorder="1" applyAlignment="1" applyProtection="1">
      <alignment horizontal="right" vertical="center" wrapText="1"/>
      <protection/>
    </xf>
    <xf numFmtId="167" fontId="22" fillId="0" borderId="0" xfId="0" applyNumberFormat="1" applyFont="1" applyBorder="1" applyAlignment="1" applyProtection="1">
      <alignment vertical="center" wrapText="1"/>
      <protection/>
    </xf>
    <xf numFmtId="165" fontId="22" fillId="0" borderId="0" xfId="0" applyNumberFormat="1" applyFont="1" applyAlignment="1" applyProtection="1">
      <alignment vertical="center" wrapText="1"/>
      <protection/>
    </xf>
    <xf numFmtId="169" fontId="21" fillId="5" borderId="23" xfId="0" applyNumberFormat="1" applyFont="1" applyFill="1" applyBorder="1" applyAlignment="1" applyProtection="1">
      <alignment horizontal="left" vertical="center" wrapText="1"/>
      <protection/>
    </xf>
    <xf numFmtId="169" fontId="22" fillId="0" borderId="23" xfId="0" applyNumberFormat="1" applyFont="1" applyBorder="1" applyAlignment="1" applyProtection="1">
      <alignment horizontal="right" vertical="center" wrapText="1"/>
      <protection/>
    </xf>
    <xf numFmtId="169" fontId="22" fillId="0" borderId="23" xfId="0" applyNumberFormat="1" applyFont="1" applyBorder="1" applyAlignment="1" applyProtection="1">
      <alignment horizontal="left" vertical="center" wrapText="1"/>
      <protection/>
    </xf>
    <xf numFmtId="164" fontId="0" fillId="0" borderId="23" xfId="0" applyBorder="1" applyAlignment="1">
      <alignment/>
    </xf>
    <xf numFmtId="169" fontId="21" fillId="5" borderId="23" xfId="0" applyNumberFormat="1" applyFont="1" applyFill="1" applyBorder="1" applyAlignment="1" applyProtection="1">
      <alignment horizontal="right" vertical="center" wrapText="1"/>
      <protection/>
    </xf>
    <xf numFmtId="167" fontId="21" fillId="5" borderId="23" xfId="0" applyNumberFormat="1" applyFont="1" applyFill="1" applyBorder="1" applyAlignment="1" applyProtection="1">
      <alignment vertical="center" wrapText="1"/>
      <protection locked="0"/>
    </xf>
    <xf numFmtId="169" fontId="22" fillId="0" borderId="23" xfId="0" applyNumberFormat="1" applyFont="1" applyFill="1" applyBorder="1" applyAlignment="1" applyProtection="1">
      <alignment horizontal="right" vertical="center" wrapText="1"/>
      <protection/>
    </xf>
    <xf numFmtId="169" fontId="22" fillId="0" borderId="23" xfId="0" applyNumberFormat="1" applyFont="1" applyFill="1" applyBorder="1" applyAlignment="1" applyProtection="1">
      <alignment horizontal="left" vertical="center" wrapText="1"/>
      <protection/>
    </xf>
    <xf numFmtId="169" fontId="27" fillId="0" borderId="0" xfId="0" applyNumberFormat="1" applyFont="1" applyAlignment="1" applyProtection="1">
      <alignment horizontal="right" vertical="center" wrapText="1"/>
      <protection/>
    </xf>
    <xf numFmtId="169" fontId="27" fillId="0" borderId="0" xfId="0" applyNumberFormat="1" applyFont="1" applyAlignment="1" applyProtection="1">
      <alignment horizontal="left" vertical="center" wrapText="1"/>
      <protection/>
    </xf>
    <xf numFmtId="169" fontId="22" fillId="0" borderId="0" xfId="0" applyNumberFormat="1" applyFont="1" applyAlignment="1" applyProtection="1">
      <alignment horizontal="right" vertical="center" wrapText="1"/>
      <protection/>
    </xf>
    <xf numFmtId="169" fontId="22" fillId="0" borderId="0" xfId="0" applyNumberFormat="1" applyFont="1" applyAlignment="1" applyProtection="1">
      <alignment horizontal="left" vertical="center" wrapText="1"/>
      <protection/>
    </xf>
    <xf numFmtId="169" fontId="22" fillId="5" borderId="23" xfId="0" applyNumberFormat="1" applyFont="1" applyFill="1" applyBorder="1" applyAlignment="1" applyProtection="1">
      <alignment horizontal="right" vertical="center" wrapText="1"/>
      <protection/>
    </xf>
    <xf numFmtId="169" fontId="22" fillId="5" borderId="23" xfId="0" applyNumberFormat="1" applyFont="1" applyFill="1" applyBorder="1" applyAlignment="1" applyProtection="1">
      <alignment horizontal="left" vertical="center" wrapText="1"/>
      <protection/>
    </xf>
    <xf numFmtId="169" fontId="22" fillId="0" borderId="23" xfId="0" applyNumberFormat="1" applyFont="1" applyBorder="1" applyAlignment="1" applyProtection="1">
      <alignment horizontal="right" vertical="center" wrapText="1"/>
      <protection locked="0"/>
    </xf>
    <xf numFmtId="169" fontId="22" fillId="0" borderId="23" xfId="0" applyNumberFormat="1" applyFont="1" applyBorder="1" applyAlignment="1" applyProtection="1">
      <alignment horizontal="left" vertical="center" wrapText="1"/>
      <protection locked="0"/>
    </xf>
    <xf numFmtId="169" fontId="21" fillId="5" borderId="23" xfId="0" applyNumberFormat="1" applyFont="1" applyFill="1" applyBorder="1" applyAlignment="1" applyProtection="1">
      <alignment vertical="center" wrapText="1"/>
      <protection/>
    </xf>
    <xf numFmtId="169" fontId="27" fillId="0" borderId="0" xfId="0" applyNumberFormat="1" applyFont="1" applyBorder="1" applyAlignment="1" applyProtection="1">
      <alignment horizontal="right" vertical="center" wrapText="1"/>
      <protection/>
    </xf>
    <xf numFmtId="169" fontId="27" fillId="0" borderId="0" xfId="0" applyNumberFormat="1" applyFont="1" applyBorder="1" applyAlignment="1" applyProtection="1">
      <alignment horizontal="left" vertical="center" wrapText="1"/>
      <protection/>
    </xf>
    <xf numFmtId="169" fontId="21" fillId="0" borderId="0" xfId="0" applyNumberFormat="1" applyFont="1" applyBorder="1" applyAlignment="1" applyProtection="1">
      <alignment horizontal="right" vertical="center" wrapText="1"/>
      <protection/>
    </xf>
    <xf numFmtId="169" fontId="22" fillId="0" borderId="0" xfId="0" applyNumberFormat="1" applyFont="1" applyBorder="1" applyAlignment="1" applyProtection="1">
      <alignment horizontal="left" vertical="center" wrapText="1"/>
      <protection/>
    </xf>
    <xf numFmtId="172" fontId="15" fillId="0" borderId="23" xfId="0" applyNumberFormat="1" applyFont="1" applyBorder="1" applyAlignment="1">
      <alignment horizontal="right" vertical="center"/>
    </xf>
    <xf numFmtId="171" fontId="21" fillId="5" borderId="23" xfId="0" applyNumberFormat="1" applyFont="1" applyFill="1" applyBorder="1" applyAlignment="1" applyProtection="1">
      <alignment horizontal="left" vertical="center"/>
      <protection hidden="1"/>
    </xf>
    <xf numFmtId="172" fontId="21" fillId="5" borderId="23" xfId="0" applyNumberFormat="1" applyFont="1" applyFill="1" applyBorder="1" applyAlignment="1" applyProtection="1">
      <alignment vertical="center"/>
      <protection hidden="1"/>
    </xf>
    <xf numFmtId="165" fontId="21" fillId="5" borderId="23" xfId="0" applyNumberFormat="1" applyFont="1" applyFill="1" applyBorder="1" applyAlignment="1" applyProtection="1">
      <alignment horizontal="right" vertical="center" wrapText="1"/>
      <protection locked="0"/>
    </xf>
    <xf numFmtId="165" fontId="21" fillId="5" borderId="23" xfId="0" applyNumberFormat="1" applyFont="1" applyFill="1" applyBorder="1" applyAlignment="1" applyProtection="1">
      <alignment horizontal="left" vertical="center" wrapText="1"/>
      <protection locked="0"/>
    </xf>
    <xf numFmtId="167" fontId="22" fillId="0" borderId="23" xfId="0" applyNumberFormat="1" applyFont="1" applyFill="1" applyBorder="1" applyAlignment="1" applyProtection="1">
      <alignment horizontal="center" vertical="center" wrapText="1"/>
      <protection/>
    </xf>
    <xf numFmtId="165" fontId="22" fillId="5" borderId="23" xfId="0" applyNumberFormat="1" applyFont="1" applyFill="1" applyBorder="1" applyAlignment="1" applyProtection="1">
      <alignment horizontal="right" vertical="center" wrapText="1"/>
      <protection locked="0"/>
    </xf>
    <xf numFmtId="165" fontId="22" fillId="5" borderId="23" xfId="0" applyNumberFormat="1" applyFont="1" applyFill="1" applyBorder="1" applyAlignment="1" applyProtection="1">
      <alignment horizontal="left" vertical="center" wrapText="1"/>
      <protection locked="0"/>
    </xf>
    <xf numFmtId="165" fontId="16" fillId="5" borderId="23" xfId="0" applyNumberFormat="1" applyFont="1" applyFill="1" applyBorder="1" applyAlignment="1">
      <alignment horizontal="left" vertical="center" wrapText="1"/>
    </xf>
    <xf numFmtId="167" fontId="16" fillId="5" borderId="23" xfId="0" applyNumberFormat="1" applyFont="1" applyFill="1" applyBorder="1" applyAlignment="1">
      <alignment horizontal="center" vertical="center" wrapText="1"/>
    </xf>
    <xf numFmtId="167" fontId="16" fillId="0" borderId="0" xfId="0" applyNumberFormat="1" applyFont="1" applyBorder="1" applyAlignment="1">
      <alignment horizontal="center" vertical="center" wrapText="1"/>
    </xf>
    <xf numFmtId="164" fontId="16" fillId="0" borderId="0" xfId="0" applyFont="1" applyBorder="1" applyAlignment="1">
      <alignment horizontal="center" vertical="center" wrapText="1"/>
    </xf>
    <xf numFmtId="164" fontId="16" fillId="0" borderId="0" xfId="0" applyFont="1" applyAlignment="1">
      <alignment vertical="center"/>
    </xf>
    <xf numFmtId="165" fontId="15" fillId="0" borderId="23" xfId="0" applyNumberFormat="1" applyFont="1" applyBorder="1" applyAlignment="1">
      <alignment horizontal="right" vertical="center"/>
    </xf>
    <xf numFmtId="165" fontId="15" fillId="0" borderId="23" xfId="0" applyNumberFormat="1" applyFont="1" applyBorder="1" applyAlignment="1">
      <alignment horizontal="left" vertical="center" wrapText="1"/>
    </xf>
    <xf numFmtId="167" fontId="15" fillId="0" borderId="23" xfId="0" applyNumberFormat="1" applyFont="1" applyBorder="1" applyAlignment="1">
      <alignment horizontal="right" vertical="center" wrapText="1"/>
    </xf>
    <xf numFmtId="167" fontId="15" fillId="0" borderId="0" xfId="0" applyNumberFormat="1" applyFont="1" applyBorder="1" applyAlignment="1">
      <alignment horizontal="left" vertical="center" wrapText="1"/>
    </xf>
    <xf numFmtId="164" fontId="15" fillId="0" borderId="0" xfId="0" applyFont="1" applyBorder="1" applyAlignment="1">
      <alignment horizontal="left" vertical="center" wrapText="1"/>
    </xf>
    <xf numFmtId="164" fontId="15" fillId="0" borderId="0" xfId="0" applyFont="1" applyAlignment="1">
      <alignment vertical="center"/>
    </xf>
    <xf numFmtId="165" fontId="15" fillId="5" borderId="23" xfId="0" applyNumberFormat="1" applyFont="1" applyFill="1" applyBorder="1" applyAlignment="1">
      <alignment horizontal="right" vertical="center"/>
    </xf>
    <xf numFmtId="165" fontId="15" fillId="5" borderId="23" xfId="0" applyNumberFormat="1" applyFont="1" applyFill="1" applyBorder="1" applyAlignment="1">
      <alignment horizontal="left" vertical="center" wrapText="1"/>
    </xf>
    <xf numFmtId="167" fontId="15" fillId="5" borderId="23" xfId="0" applyNumberFormat="1" applyFont="1" applyFill="1" applyBorder="1" applyAlignment="1">
      <alignment horizontal="right" vertical="center" wrapText="1"/>
    </xf>
    <xf numFmtId="167" fontId="15" fillId="0" borderId="0" xfId="0" applyNumberFormat="1" applyFont="1" applyAlignment="1">
      <alignment vertical="center"/>
    </xf>
    <xf numFmtId="165" fontId="16" fillId="5" borderId="23" xfId="0" applyNumberFormat="1" applyFont="1" applyFill="1" applyBorder="1" applyAlignment="1">
      <alignment horizontal="right" vertical="center"/>
    </xf>
    <xf numFmtId="167" fontId="16" fillId="5" borderId="23" xfId="0" applyNumberFormat="1" applyFont="1" applyFill="1" applyBorder="1" applyAlignment="1">
      <alignment horizontal="right" vertical="center" wrapText="1"/>
    </xf>
    <xf numFmtId="167" fontId="16" fillId="0" borderId="0" xfId="0" applyNumberFormat="1" applyFont="1" applyAlignment="1">
      <alignment vertical="center"/>
    </xf>
    <xf numFmtId="164" fontId="15" fillId="0" borderId="0" xfId="0" applyFont="1" applyAlignment="1">
      <alignment/>
    </xf>
    <xf numFmtId="167" fontId="15" fillId="0" borderId="0" xfId="0" applyNumberFormat="1" applyFont="1" applyAlignment="1">
      <alignment/>
    </xf>
    <xf numFmtId="167" fontId="0" fillId="0" borderId="0" xfId="0" applyNumberFormat="1" applyAlignment="1">
      <alignment/>
    </xf>
    <xf numFmtId="164" fontId="16" fillId="5" borderId="23" xfId="0" applyFont="1" applyFill="1" applyBorder="1" applyAlignment="1">
      <alignment horizontal="left" vertical="center" wrapText="1"/>
    </xf>
    <xf numFmtId="167" fontId="22" fillId="0" borderId="0" xfId="0" applyNumberFormat="1" applyFont="1" applyAlignment="1">
      <alignment/>
    </xf>
    <xf numFmtId="164" fontId="15" fillId="0" borderId="23" xfId="0" applyFont="1" applyFill="1" applyBorder="1" applyAlignment="1">
      <alignment horizontal="right" vertical="center"/>
    </xf>
    <xf numFmtId="164" fontId="15" fillId="0" borderId="24" xfId="0" applyFont="1" applyFill="1" applyBorder="1" applyAlignment="1">
      <alignment horizontal="center" vertical="center"/>
    </xf>
    <xf numFmtId="167" fontId="15" fillId="0" borderId="25" xfId="0" applyNumberFormat="1" applyFont="1" applyFill="1" applyBorder="1" applyAlignment="1">
      <alignment horizontal="center" vertical="center" wrapText="1"/>
    </xf>
    <xf numFmtId="167" fontId="15" fillId="0" borderId="25" xfId="0" applyNumberFormat="1" applyFont="1" applyFill="1" applyBorder="1" applyAlignment="1">
      <alignment horizontal="center" vertical="center"/>
    </xf>
    <xf numFmtId="168" fontId="15" fillId="5" borderId="23" xfId="0" applyNumberFormat="1" applyFont="1" applyFill="1" applyBorder="1" applyAlignment="1">
      <alignment horizontal="right" vertical="center"/>
    </xf>
    <xf numFmtId="168" fontId="15" fillId="5" borderId="24" xfId="0" applyNumberFormat="1" applyFont="1" applyFill="1" applyBorder="1" applyAlignment="1">
      <alignment horizontal="left" vertical="center"/>
    </xf>
    <xf numFmtId="167" fontId="15" fillId="5" borderId="23" xfId="0" applyNumberFormat="1" applyFont="1" applyFill="1" applyBorder="1" applyAlignment="1">
      <alignment horizontal="right"/>
    </xf>
    <xf numFmtId="167" fontId="15" fillId="5" borderId="23" xfId="0" applyNumberFormat="1" applyFont="1" applyFill="1" applyBorder="1" applyAlignment="1" applyProtection="1">
      <alignment horizontal="right" vertical="center"/>
      <protection locked="0"/>
    </xf>
    <xf numFmtId="168" fontId="15" fillId="0" borderId="23" xfId="0" applyNumberFormat="1" applyFont="1" applyFill="1" applyBorder="1" applyAlignment="1">
      <alignment horizontal="right" vertical="center"/>
    </xf>
    <xf numFmtId="168" fontId="15" fillId="0" borderId="24" xfId="0" applyNumberFormat="1" applyFont="1" applyFill="1" applyBorder="1" applyAlignment="1">
      <alignment horizontal="left" vertical="center" wrapText="1"/>
    </xf>
    <xf numFmtId="167" fontId="15" fillId="0" borderId="23" xfId="0" applyNumberFormat="1" applyFont="1" applyFill="1" applyBorder="1" applyAlignment="1">
      <alignment horizontal="right" vertical="center"/>
    </xf>
    <xf numFmtId="168" fontId="15" fillId="5" borderId="24" xfId="0" applyNumberFormat="1" applyFont="1" applyFill="1" applyBorder="1" applyAlignment="1">
      <alignment horizontal="left" vertical="center" wrapText="1"/>
    </xf>
    <xf numFmtId="167" fontId="15" fillId="0" borderId="23" xfId="0" applyNumberFormat="1" applyFont="1" applyFill="1" applyBorder="1" applyAlignment="1" applyProtection="1">
      <alignment horizontal="right" vertical="center"/>
      <protection locked="0"/>
    </xf>
    <xf numFmtId="168" fontId="15" fillId="0" borderId="24" xfId="0" applyNumberFormat="1" applyFont="1" applyBorder="1" applyAlignment="1">
      <alignment horizontal="left" vertical="center" wrapText="1"/>
    </xf>
    <xf numFmtId="164" fontId="16" fillId="5" borderId="24" xfId="0" applyFont="1" applyFill="1" applyBorder="1" applyAlignment="1">
      <alignment horizontal="left" vertical="center"/>
    </xf>
    <xf numFmtId="164" fontId="16" fillId="5" borderId="23" xfId="0" applyFont="1" applyFill="1" applyBorder="1" applyAlignment="1">
      <alignment horizontal="left" vertical="center"/>
    </xf>
    <xf numFmtId="167" fontId="16" fillId="5" borderId="23" xfId="0" applyNumberFormat="1" applyFont="1" applyFill="1" applyBorder="1" applyAlignment="1" applyProtection="1">
      <alignment horizontal="right" vertical="center"/>
      <protection locked="0"/>
    </xf>
    <xf numFmtId="167" fontId="21" fillId="0" borderId="0" xfId="0" applyNumberFormat="1" applyFont="1" applyAlignment="1">
      <alignment/>
    </xf>
    <xf numFmtId="164" fontId="21" fillId="0" borderId="0" xfId="0" applyFont="1" applyAlignment="1">
      <alignment/>
    </xf>
    <xf numFmtId="164" fontId="15" fillId="0" borderId="0" xfId="0" applyFont="1" applyAlignment="1">
      <alignment horizontal="right"/>
    </xf>
    <xf numFmtId="168" fontId="16" fillId="5" borderId="23" xfId="0" applyNumberFormat="1" applyFont="1" applyFill="1" applyBorder="1" applyAlignment="1">
      <alignment horizontal="left" vertical="center" wrapText="1"/>
    </xf>
    <xf numFmtId="164" fontId="15" fillId="0" borderId="23" xfId="0" applyFont="1" applyBorder="1" applyAlignment="1">
      <alignment horizontal="center" vertical="center"/>
    </xf>
    <xf numFmtId="167" fontId="15" fillId="0" borderId="23" xfId="0" applyNumberFormat="1" applyFont="1" applyBorder="1" applyAlignment="1">
      <alignment horizontal="center" vertical="center"/>
    </xf>
    <xf numFmtId="167" fontId="15" fillId="0" borderId="23" xfId="0" applyNumberFormat="1" applyFont="1" applyBorder="1" applyAlignment="1">
      <alignment horizontal="center" vertical="center" wrapText="1"/>
    </xf>
    <xf numFmtId="164" fontId="15" fillId="0" borderId="23" xfId="0" applyFont="1" applyBorder="1" applyAlignment="1">
      <alignment horizontal="right" vertical="center"/>
    </xf>
    <xf numFmtId="164" fontId="15" fillId="0" borderId="24" xfId="0" applyFont="1" applyBorder="1" applyAlignment="1">
      <alignment horizontal="left" vertical="center"/>
    </xf>
    <xf numFmtId="167" fontId="15" fillId="0" borderId="23" xfId="0" applyNumberFormat="1" applyFont="1" applyBorder="1" applyAlignment="1">
      <alignment horizontal="right" vertical="center"/>
    </xf>
    <xf numFmtId="164" fontId="16" fillId="5" borderId="23" xfId="0" applyFont="1" applyFill="1" applyBorder="1" applyAlignment="1">
      <alignment horizontal="right" vertical="center"/>
    </xf>
    <xf numFmtId="167" fontId="16" fillId="5" borderId="23" xfId="0" applyNumberFormat="1" applyFont="1" applyFill="1" applyBorder="1" applyAlignment="1">
      <alignment horizontal="right" vertical="center"/>
    </xf>
    <xf numFmtId="164" fontId="15" fillId="0" borderId="0" xfId="0" applyFont="1" applyAlignment="1">
      <alignment horizontal="right" vertical="center"/>
    </xf>
    <xf numFmtId="164" fontId="16" fillId="5" borderId="23" xfId="0" applyFont="1" applyFill="1" applyBorder="1" applyAlignment="1">
      <alignment horizontal="left" vertical="top" wrapText="1"/>
    </xf>
    <xf numFmtId="164" fontId="15" fillId="0" borderId="23" xfId="0" applyFont="1" applyFill="1" applyBorder="1" applyAlignment="1">
      <alignment horizontal="center" vertical="center"/>
    </xf>
    <xf numFmtId="167" fontId="15" fillId="0" borderId="23" xfId="0" applyNumberFormat="1" applyFont="1" applyFill="1" applyBorder="1" applyAlignment="1">
      <alignment horizontal="center" vertical="center" wrapText="1"/>
    </xf>
    <xf numFmtId="167" fontId="15" fillId="0" borderId="23"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wrapText="1"/>
    </xf>
    <xf numFmtId="168" fontId="15" fillId="0" borderId="24" xfId="0" applyNumberFormat="1" applyFont="1" applyFill="1" applyBorder="1" applyAlignment="1">
      <alignment horizontal="center" vertical="center"/>
    </xf>
    <xf numFmtId="165" fontId="22" fillId="0" borderId="23" xfId="0" applyNumberFormat="1" applyFont="1" applyBorder="1" applyAlignment="1">
      <alignment horizontal="right" vertical="center" wrapText="1"/>
    </xf>
    <xf numFmtId="167" fontId="22" fillId="3" borderId="23" xfId="0" applyNumberFormat="1" applyFont="1" applyFill="1" applyBorder="1" applyAlignment="1" applyProtection="1">
      <alignment vertical="center" wrapText="1"/>
      <protection locked="0"/>
    </xf>
    <xf numFmtId="165" fontId="21" fillId="5" borderId="23" xfId="0" applyNumberFormat="1" applyFont="1" applyFill="1" applyBorder="1" applyAlignment="1" applyProtection="1">
      <alignment horizontal="right" vertical="center"/>
      <protection/>
    </xf>
    <xf numFmtId="167" fontId="22" fillId="5" borderId="23" xfId="0" applyNumberFormat="1" applyFont="1" applyFill="1" applyBorder="1" applyAlignment="1" applyProtection="1">
      <alignment horizontal="right" vertical="center" wrapText="1"/>
      <protection/>
    </xf>
    <xf numFmtId="167" fontId="22" fillId="0" borderId="23" xfId="0" applyNumberFormat="1" applyFont="1" applyBorder="1" applyAlignment="1" applyProtection="1">
      <alignment horizontal="right" vertical="center" wrapText="1"/>
      <protection locked="0"/>
    </xf>
    <xf numFmtId="164" fontId="16" fillId="0" borderId="23" xfId="0" applyFont="1" applyBorder="1" applyAlignment="1">
      <alignment horizontal="center" vertical="center"/>
    </xf>
    <xf numFmtId="164" fontId="0" fillId="0" borderId="0" xfId="0" applyFont="1" applyAlignment="1">
      <alignment vertical="center"/>
    </xf>
    <xf numFmtId="164" fontId="15" fillId="0" borderId="23" xfId="0" applyFont="1" applyBorder="1" applyAlignment="1">
      <alignment horizontal="center" vertical="center" wrapText="1"/>
    </xf>
    <xf numFmtId="164" fontId="16" fillId="0" borderId="23" xfId="0" applyFont="1" applyBorder="1" applyAlignment="1">
      <alignment horizontal="right" vertical="center"/>
    </xf>
    <xf numFmtId="164" fontId="16" fillId="0" borderId="23" xfId="0" applyFont="1" applyBorder="1" applyAlignment="1">
      <alignment horizontal="left" vertical="center"/>
    </xf>
    <xf numFmtId="173" fontId="16" fillId="5" borderId="23" xfId="0" applyNumberFormat="1" applyFont="1" applyFill="1" applyBorder="1" applyAlignment="1">
      <alignment horizontal="right" vertical="center"/>
    </xf>
    <xf numFmtId="164" fontId="15" fillId="0" borderId="23" xfId="0" applyFont="1" applyBorder="1" applyAlignment="1">
      <alignment vertical="center"/>
    </xf>
    <xf numFmtId="173" fontId="15" fillId="0" borderId="23" xfId="0" applyNumberFormat="1" applyFont="1" applyBorder="1" applyAlignment="1">
      <alignment horizontal="right" vertical="center"/>
    </xf>
    <xf numFmtId="164" fontId="16" fillId="0" borderId="23" xfId="0" applyFont="1" applyBorder="1" applyAlignment="1">
      <alignment vertical="center"/>
    </xf>
    <xf numFmtId="173" fontId="16" fillId="5" borderId="23" xfId="0" applyNumberFormat="1" applyFont="1" applyFill="1" applyBorder="1" applyAlignment="1">
      <alignment vertical="center"/>
    </xf>
    <xf numFmtId="164" fontId="15" fillId="0" borderId="23" xfId="0" applyFont="1" applyFill="1" applyBorder="1" applyAlignment="1">
      <alignment vertical="center" wrapText="1"/>
    </xf>
    <xf numFmtId="173" fontId="15" fillId="0" borderId="23" xfId="0" applyNumberFormat="1" applyFont="1" applyBorder="1" applyAlignment="1">
      <alignment vertical="center"/>
    </xf>
    <xf numFmtId="164" fontId="16" fillId="5" borderId="23" xfId="0" applyFont="1" applyFill="1" applyBorder="1" applyAlignment="1">
      <alignment vertical="center"/>
    </xf>
    <xf numFmtId="164" fontId="15" fillId="5" borderId="23" xfId="0" applyFont="1" applyFill="1" applyBorder="1" applyAlignment="1">
      <alignment vertical="center"/>
    </xf>
    <xf numFmtId="164" fontId="15" fillId="0" borderId="23" xfId="0" applyFont="1" applyBorder="1" applyAlignment="1">
      <alignment horizontal="center"/>
    </xf>
    <xf numFmtId="167" fontId="28" fillId="0" borderId="23" xfId="0" applyNumberFormat="1" applyFont="1" applyBorder="1" applyAlignment="1">
      <alignment horizontal="center" wrapText="1"/>
    </xf>
    <xf numFmtId="164" fontId="15" fillId="0" borderId="23" xfId="0" applyFont="1" applyBorder="1" applyAlignment="1">
      <alignment/>
    </xf>
    <xf numFmtId="167" fontId="15" fillId="0" borderId="23" xfId="0" applyNumberFormat="1" applyFont="1" applyBorder="1" applyAlignment="1">
      <alignment/>
    </xf>
    <xf numFmtId="164" fontId="16" fillId="5" borderId="23" xfId="0" applyFont="1" applyFill="1" applyBorder="1" applyAlignment="1">
      <alignment horizontal="left"/>
    </xf>
    <xf numFmtId="167" fontId="16" fillId="5" borderId="23" xfId="0" applyNumberFormat="1" applyFont="1" applyFill="1" applyBorder="1" applyAlignment="1">
      <alignment/>
    </xf>
    <xf numFmtId="167" fontId="13" fillId="0" borderId="0" xfId="0" applyNumberFormat="1" applyFont="1" applyAlignment="1">
      <alignment/>
    </xf>
    <xf numFmtId="164" fontId="22" fillId="0" borderId="0" xfId="0" applyFont="1" applyAlignment="1">
      <alignment horizontal="right" vertical="center"/>
    </xf>
    <xf numFmtId="167" fontId="22" fillId="0" borderId="0" xfId="0" applyNumberFormat="1" applyFont="1" applyAlignment="1">
      <alignment vertical="center"/>
    </xf>
    <xf numFmtId="169" fontId="22" fillId="5" borderId="23" xfId="0" applyNumberFormat="1" applyFont="1" applyFill="1" applyBorder="1" applyAlignment="1" applyProtection="1">
      <alignment vertical="center" wrapText="1"/>
      <protection/>
    </xf>
    <xf numFmtId="169" fontId="22" fillId="0" borderId="23" xfId="0" applyNumberFormat="1" applyFont="1" applyFill="1" applyBorder="1" applyAlignment="1" applyProtection="1">
      <alignment vertical="center" wrapText="1"/>
      <protection/>
    </xf>
    <xf numFmtId="169" fontId="22" fillId="0" borderId="23" xfId="0" applyNumberFormat="1" applyFont="1" applyBorder="1" applyAlignment="1" applyProtection="1">
      <alignment vertical="center" wrapText="1"/>
      <protection/>
    </xf>
    <xf numFmtId="169" fontId="22" fillId="0" borderId="23" xfId="0" applyNumberFormat="1" applyFont="1" applyBorder="1" applyAlignment="1" applyProtection="1">
      <alignment vertical="center" wrapText="1"/>
      <protection locked="0"/>
    </xf>
    <xf numFmtId="169" fontId="26" fillId="0" borderId="23" xfId="0" applyNumberFormat="1" applyFont="1" applyBorder="1" applyAlignment="1" applyProtection="1">
      <alignment vertical="center" wrapText="1"/>
      <protection/>
    </xf>
    <xf numFmtId="169" fontId="26" fillId="0" borderId="23" xfId="0" applyNumberFormat="1" applyFont="1" applyBorder="1" applyAlignment="1" applyProtection="1">
      <alignment vertical="center" wrapText="1"/>
      <protection locked="0"/>
    </xf>
    <xf numFmtId="164" fontId="22" fillId="5" borderId="23" xfId="0" applyFont="1" applyFill="1" applyBorder="1" applyAlignment="1">
      <alignment horizontal="right" vertical="center"/>
    </xf>
    <xf numFmtId="164" fontId="22" fillId="0" borderId="23" xfId="0" applyFont="1" applyBorder="1" applyAlignment="1">
      <alignment horizontal="right" vertical="center"/>
    </xf>
    <xf numFmtId="164" fontId="26" fillId="0" borderId="0" xfId="0" applyFont="1" applyAlignment="1">
      <alignment vertical="center"/>
    </xf>
    <xf numFmtId="165" fontId="15" fillId="0" borderId="23" xfId="0" applyNumberFormat="1" applyFont="1" applyBorder="1" applyAlignment="1">
      <alignment vertical="center" wrapText="1"/>
    </xf>
    <xf numFmtId="165" fontId="15" fillId="0" borderId="23" xfId="0" applyNumberFormat="1" applyFont="1" applyBorder="1" applyAlignment="1">
      <alignment vertical="center"/>
    </xf>
    <xf numFmtId="169" fontId="21" fillId="0" borderId="23" xfId="0" applyNumberFormat="1" applyFont="1" applyBorder="1" applyAlignment="1" applyProtection="1">
      <alignment horizontal="right" vertical="center" wrapText="1"/>
      <protection/>
    </xf>
    <xf numFmtId="169" fontId="21" fillId="0" borderId="23" xfId="0" applyNumberFormat="1" applyFont="1" applyBorder="1" applyAlignment="1" applyProtection="1">
      <alignment horizontal="left" vertical="center" wrapText="1"/>
      <protection/>
    </xf>
    <xf numFmtId="167" fontId="21" fillId="0" borderId="23" xfId="0" applyNumberFormat="1" applyFont="1" applyBorder="1" applyAlignment="1" applyProtection="1">
      <alignment vertical="center" wrapText="1"/>
      <protection/>
    </xf>
    <xf numFmtId="173" fontId="15" fillId="5" borderId="23" xfId="0" applyNumberFormat="1" applyFont="1" applyFill="1" applyBorder="1" applyAlignment="1">
      <alignment horizontal="right" vertical="center"/>
    </xf>
    <xf numFmtId="165" fontId="15" fillId="0" borderId="23" xfId="0" applyNumberFormat="1" applyFont="1" applyBorder="1" applyAlignment="1">
      <alignment horizontal="left" vertical="center"/>
    </xf>
    <xf numFmtId="164" fontId="15" fillId="5" borderId="23" xfId="0" applyFont="1" applyFill="1" applyBorder="1" applyAlignment="1">
      <alignment horizontal="left" vertical="center"/>
    </xf>
    <xf numFmtId="164" fontId="15" fillId="0" borderId="23" xfId="0" applyFont="1" applyBorder="1" applyAlignment="1">
      <alignment horizontal="left" vertical="center"/>
    </xf>
    <xf numFmtId="169" fontId="22" fillId="5" borderId="23" xfId="0" applyNumberFormat="1" applyFont="1" applyFill="1" applyBorder="1" applyAlignment="1" applyProtection="1">
      <alignment horizontal="right" vertical="center" wrapText="1"/>
      <protection locked="0"/>
    </xf>
    <xf numFmtId="164" fontId="16" fillId="0" borderId="0" xfId="0" applyFont="1" applyAlignment="1">
      <alignment horizontal="left" vertical="top"/>
    </xf>
    <xf numFmtId="164" fontId="4" fillId="0" borderId="0" xfId="0" applyFont="1" applyAlignment="1">
      <alignment vertical="center"/>
    </xf>
    <xf numFmtId="164" fontId="29" fillId="0" borderId="0" xfId="0" applyFont="1" applyAlignment="1">
      <alignment vertical="center"/>
    </xf>
    <xf numFmtId="164" fontId="15" fillId="0" borderId="0" xfId="0" applyFont="1" applyAlignment="1">
      <alignment horizontal="right" vertical="top"/>
    </xf>
    <xf numFmtId="164" fontId="30" fillId="0" borderId="0" xfId="0" applyFont="1" applyAlignment="1">
      <alignment horizontal="left" vertical="center" wrapText="1"/>
    </xf>
    <xf numFmtId="164" fontId="16" fillId="0" borderId="0" xfId="0" applyFont="1" applyAlignment="1">
      <alignment horizontal="right" vertical="top"/>
    </xf>
    <xf numFmtId="164" fontId="31" fillId="0" borderId="0" xfId="0" applyFont="1" applyAlignment="1">
      <alignment horizontal="left" vertical="center" wrapText="1"/>
    </xf>
    <xf numFmtId="164" fontId="32" fillId="0" borderId="0" xfId="0" applyFont="1" applyAlignment="1">
      <alignment horizontal="left" vertical="center" wrapText="1"/>
    </xf>
    <xf numFmtId="164" fontId="33" fillId="0" borderId="0" xfId="0" applyFont="1" applyAlignment="1">
      <alignment vertical="center"/>
    </xf>
    <xf numFmtId="165" fontId="15" fillId="0" borderId="0" xfId="0" applyNumberFormat="1" applyFont="1" applyAlignment="1">
      <alignment horizontal="right" vertical="center"/>
    </xf>
    <xf numFmtId="165" fontId="21" fillId="0" borderId="0" xfId="0" applyNumberFormat="1" applyFont="1" applyAlignment="1" applyProtection="1">
      <alignment horizontal="left" vertical="center" wrapText="1"/>
      <protection/>
    </xf>
    <xf numFmtId="167" fontId="21" fillId="0" borderId="0" xfId="0" applyNumberFormat="1" applyFont="1" applyAlignment="1" applyProtection="1">
      <alignment vertical="center" wrapText="1"/>
      <protection/>
    </xf>
    <xf numFmtId="165" fontId="16" fillId="5" borderId="23" xfId="0" applyNumberFormat="1" applyFont="1" applyFill="1" applyBorder="1" applyAlignment="1">
      <alignment horizontal="left" vertical="center"/>
    </xf>
    <xf numFmtId="167" fontId="16" fillId="5" borderId="23" xfId="0" applyNumberFormat="1" applyFont="1" applyFill="1" applyBorder="1" applyAlignment="1">
      <alignment horizontal="center" vertical="center"/>
    </xf>
    <xf numFmtId="165" fontId="22" fillId="0" borderId="23" xfId="0" applyNumberFormat="1" applyFont="1" applyFill="1" applyBorder="1" applyAlignment="1" applyProtection="1">
      <alignment horizontal="right" vertical="center" wrapText="1"/>
      <protection hidden="1"/>
    </xf>
    <xf numFmtId="167" fontId="15" fillId="0" borderId="23" xfId="0" applyNumberFormat="1" applyFont="1" applyBorder="1" applyAlignment="1">
      <alignment horizontal="right" vertical="center"/>
    </xf>
    <xf numFmtId="164" fontId="22" fillId="0" borderId="0" xfId="0" applyFont="1" applyFill="1" applyBorder="1" applyAlignment="1" applyProtection="1">
      <alignment horizontal="left" vertical="center" wrapText="1" indent="1"/>
      <protection hidden="1"/>
    </xf>
    <xf numFmtId="165" fontId="22" fillId="0" borderId="23" xfId="0" applyNumberFormat="1" applyFont="1" applyFill="1" applyBorder="1" applyAlignment="1" applyProtection="1">
      <alignment horizontal="center" vertical="center" wrapText="1"/>
      <protection hidden="1"/>
    </xf>
    <xf numFmtId="164" fontId="21" fillId="0" borderId="0" xfId="0" applyFont="1" applyFill="1" applyBorder="1" applyAlignment="1" applyProtection="1">
      <alignment horizontal="center" vertical="center" wrapText="1"/>
      <protection hidden="1"/>
    </xf>
    <xf numFmtId="167" fontId="22" fillId="0" borderId="23" xfId="0" applyNumberFormat="1" applyFont="1" applyFill="1" applyBorder="1" applyAlignment="1" applyProtection="1">
      <alignment horizontal="right" vertical="center" wrapText="1"/>
      <protection hidden="1"/>
    </xf>
    <xf numFmtId="167" fontId="22" fillId="0" borderId="23" xfId="0" applyNumberFormat="1" applyFont="1" applyBorder="1" applyAlignment="1" applyProtection="1">
      <alignment horizontal="right" vertical="center" wrapText="1"/>
      <protection/>
    </xf>
    <xf numFmtId="167" fontId="21" fillId="5" borderId="23" xfId="0" applyNumberFormat="1" applyFont="1" applyFill="1" applyBorder="1" applyAlignment="1" applyProtection="1">
      <alignment horizontal="right" vertical="center" wrapText="1"/>
      <protection/>
    </xf>
    <xf numFmtId="164" fontId="16" fillId="0" borderId="0" xfId="0" applyFont="1" applyAlignment="1">
      <alignment vertical="center"/>
    </xf>
    <xf numFmtId="165" fontId="16" fillId="0" borderId="23" xfId="0" applyNumberFormat="1" applyFont="1" applyBorder="1" applyAlignment="1">
      <alignment horizontal="left" vertical="center"/>
    </xf>
    <xf numFmtId="167" fontId="16" fillId="0" borderId="23" xfId="0" applyNumberFormat="1" applyFont="1" applyFill="1" applyBorder="1" applyAlignment="1">
      <alignment vertical="center"/>
    </xf>
    <xf numFmtId="167" fontId="15" fillId="0" borderId="23" xfId="0" applyNumberFormat="1" applyFont="1" applyFill="1" applyBorder="1" applyAlignment="1">
      <alignment vertical="center"/>
    </xf>
    <xf numFmtId="167" fontId="15" fillId="5" borderId="23" xfId="0" applyNumberFormat="1" applyFont="1" applyFill="1" applyBorder="1" applyAlignment="1">
      <alignment vertical="center"/>
    </xf>
    <xf numFmtId="167" fontId="15" fillId="0" borderId="23" xfId="0" applyNumberFormat="1" applyFont="1" applyBorder="1" applyAlignment="1">
      <alignment vertical="center"/>
    </xf>
    <xf numFmtId="167" fontId="21" fillId="0" borderId="0" xfId="0" applyNumberFormat="1" applyFont="1" applyAlignment="1" applyProtection="1">
      <alignment vertical="center" wrapText="1"/>
      <protection/>
    </xf>
    <xf numFmtId="167" fontId="16" fillId="5" borderId="23" xfId="0" applyNumberFormat="1" applyFont="1" applyFill="1" applyBorder="1" applyAlignment="1">
      <alignment vertical="center"/>
    </xf>
    <xf numFmtId="168" fontId="15" fillId="0" borderId="0" xfId="0" applyNumberFormat="1" applyFont="1" applyAlignment="1">
      <alignment vertical="center"/>
    </xf>
    <xf numFmtId="167" fontId="16" fillId="0" borderId="23" xfId="0" applyNumberFormat="1" applyFont="1" applyBorder="1" applyAlignment="1">
      <alignment vertical="center"/>
    </xf>
    <xf numFmtId="165" fontId="16" fillId="0" borderId="23" xfId="0" applyNumberFormat="1" applyFont="1" applyBorder="1" applyAlignment="1">
      <alignment horizontal="left" vertical="center" wrapText="1"/>
    </xf>
    <xf numFmtId="165" fontId="15" fillId="0" borderId="23" xfId="0" applyNumberFormat="1" applyFont="1" applyFill="1" applyBorder="1" applyAlignment="1">
      <alignment vertical="center"/>
    </xf>
    <xf numFmtId="164" fontId="15" fillId="0" borderId="0" xfId="0" applyFont="1" applyFill="1" applyAlignment="1">
      <alignment vertical="center"/>
    </xf>
    <xf numFmtId="165" fontId="15" fillId="5" borderId="23" xfId="0" applyNumberFormat="1" applyFont="1" applyFill="1" applyBorder="1" applyAlignment="1">
      <alignment vertical="center"/>
    </xf>
    <xf numFmtId="167" fontId="15" fillId="5" borderId="23" xfId="0" applyNumberFormat="1" applyFont="1" applyFill="1" applyBorder="1" applyAlignment="1">
      <alignment horizontal="right" vertical="center"/>
    </xf>
    <xf numFmtId="165" fontId="16" fillId="5" borderId="23" xfId="0" applyNumberFormat="1" applyFont="1" applyFill="1" applyBorder="1" applyAlignment="1">
      <alignment vertical="center"/>
    </xf>
    <xf numFmtId="165" fontId="22" fillId="0" borderId="23" xfId="0" applyNumberFormat="1" applyFont="1" applyBorder="1" applyAlignment="1" applyProtection="1">
      <alignment horizontal="center" vertical="center" wrapText="1"/>
      <protection/>
    </xf>
    <xf numFmtId="165" fontId="15" fillId="0" borderId="23" xfId="0" applyNumberFormat="1" applyFont="1" applyBorder="1" applyAlignment="1">
      <alignment horizontal="center" vertical="center"/>
    </xf>
    <xf numFmtId="165" fontId="15" fillId="0" borderId="0" xfId="0" applyNumberFormat="1" applyFont="1" applyBorder="1" applyAlignment="1">
      <alignment vertical="center"/>
    </xf>
    <xf numFmtId="167" fontId="16" fillId="0" borderId="0" xfId="0" applyNumberFormat="1" applyFont="1" applyFill="1" applyBorder="1" applyAlignment="1">
      <alignment horizontal="right" vertical="center"/>
    </xf>
    <xf numFmtId="165" fontId="30" fillId="0" borderId="23" xfId="0" applyNumberFormat="1" applyFont="1" applyBorder="1" applyAlignment="1">
      <alignment vertical="center"/>
    </xf>
    <xf numFmtId="165" fontId="15" fillId="0" borderId="23" xfId="0" applyNumberFormat="1" applyFont="1" applyBorder="1" applyAlignment="1">
      <alignment horizontal="right" vertical="center"/>
    </xf>
    <xf numFmtId="165" fontId="21" fillId="0" borderId="23" xfId="0" applyNumberFormat="1" applyFont="1" applyBorder="1" applyAlignment="1">
      <alignment horizontal="left" vertical="center"/>
    </xf>
    <xf numFmtId="167" fontId="22" fillId="5" borderId="23" xfId="0" applyNumberFormat="1" applyFont="1" applyFill="1" applyBorder="1" applyAlignment="1">
      <alignment horizontal="right" vertical="center"/>
    </xf>
    <xf numFmtId="165" fontId="22" fillId="0" borderId="23" xfId="0" applyNumberFormat="1" applyFont="1" applyBorder="1" applyAlignment="1">
      <alignment horizontal="right" vertical="center"/>
    </xf>
    <xf numFmtId="165" fontId="22" fillId="0" borderId="23" xfId="0" applyNumberFormat="1" applyFont="1" applyBorder="1" applyAlignment="1">
      <alignment horizontal="left" vertical="center" wrapText="1"/>
    </xf>
    <xf numFmtId="167" fontId="22" fillId="0" borderId="23" xfId="0" applyNumberFormat="1" applyFont="1" applyBorder="1" applyAlignment="1">
      <alignment horizontal="right" vertical="center"/>
    </xf>
    <xf numFmtId="165" fontId="15" fillId="0" borderId="23" xfId="0" applyNumberFormat="1" applyFont="1" applyBorder="1" applyAlignment="1">
      <alignment vertical="center"/>
    </xf>
    <xf numFmtId="174" fontId="22" fillId="0" borderId="23" xfId="17" applyFont="1" applyFill="1" applyBorder="1" applyAlignment="1" applyProtection="1">
      <alignment horizontal="right" vertical="center"/>
      <protection/>
    </xf>
    <xf numFmtId="165" fontId="15" fillId="5" borderId="23" xfId="0" applyNumberFormat="1" applyFont="1" applyFill="1" applyBorder="1" applyAlignment="1">
      <alignment horizontal="right" vertical="center"/>
    </xf>
    <xf numFmtId="165" fontId="21" fillId="5" borderId="23" xfId="0" applyNumberFormat="1" applyFont="1" applyFill="1" applyBorder="1" applyAlignment="1">
      <alignment horizontal="center" vertical="center"/>
    </xf>
    <xf numFmtId="167" fontId="21" fillId="5" borderId="23" xfId="0" applyNumberFormat="1" applyFont="1" applyFill="1" applyBorder="1" applyAlignment="1">
      <alignment horizontal="right" vertical="center"/>
    </xf>
    <xf numFmtId="164" fontId="21" fillId="0" borderId="0" xfId="0" applyFont="1" applyFill="1" applyBorder="1" applyAlignment="1">
      <alignment horizontal="center" vertical="center"/>
    </xf>
    <xf numFmtId="165" fontId="22" fillId="0" borderId="23" xfId="0" applyNumberFormat="1" applyFont="1" applyBorder="1" applyAlignment="1">
      <alignment horizontal="left" vertical="center"/>
    </xf>
    <xf numFmtId="167" fontId="22" fillId="0" borderId="23" xfId="0" applyNumberFormat="1" applyFont="1" applyFill="1" applyBorder="1" applyAlignment="1">
      <alignment horizontal="center" vertical="center"/>
    </xf>
    <xf numFmtId="165" fontId="22" fillId="0" borderId="23" xfId="0" applyNumberFormat="1" applyFont="1" applyFill="1" applyBorder="1" applyAlignment="1">
      <alignment horizontal="left" vertical="center"/>
    </xf>
    <xf numFmtId="167" fontId="22" fillId="0" borderId="23" xfId="0" applyNumberFormat="1" applyFont="1" applyFill="1" applyBorder="1" applyAlignment="1">
      <alignment horizontal="right" vertical="center"/>
    </xf>
    <xf numFmtId="175" fontId="21" fillId="0" borderId="0" xfId="0" applyNumberFormat="1" applyFont="1" applyFill="1" applyBorder="1" applyAlignment="1">
      <alignment horizontal="right" vertical="center"/>
    </xf>
    <xf numFmtId="165" fontId="21" fillId="5" borderId="23" xfId="0" applyNumberFormat="1" applyFont="1" applyFill="1" applyBorder="1" applyAlignment="1">
      <alignment vertical="center"/>
    </xf>
    <xf numFmtId="165" fontId="21" fillId="5" borderId="23" xfId="0" applyNumberFormat="1" applyFont="1" applyFill="1" applyBorder="1" applyAlignment="1">
      <alignment horizontal="left" vertical="center"/>
    </xf>
    <xf numFmtId="165" fontId="22" fillId="0" borderId="0" xfId="0" applyNumberFormat="1" applyFont="1" applyAlignment="1">
      <alignment horizontal="right" vertical="center"/>
    </xf>
    <xf numFmtId="165" fontId="22" fillId="0" borderId="0" xfId="0" applyNumberFormat="1" applyFont="1" applyAlignment="1">
      <alignment horizontal="center" vertical="center"/>
    </xf>
    <xf numFmtId="165" fontId="22" fillId="5" borderId="23" xfId="0" applyNumberFormat="1" applyFont="1" applyFill="1" applyBorder="1" applyAlignment="1">
      <alignment horizontal="right" vertical="center"/>
    </xf>
    <xf numFmtId="165" fontId="22" fillId="5" borderId="23" xfId="0" applyNumberFormat="1" applyFont="1" applyFill="1" applyBorder="1" applyAlignment="1">
      <alignment horizontal="left" vertical="center"/>
    </xf>
    <xf numFmtId="165" fontId="22" fillId="5" borderId="23" xfId="0" applyNumberFormat="1" applyFont="1" applyFill="1" applyBorder="1" applyAlignment="1">
      <alignment vertical="center"/>
    </xf>
    <xf numFmtId="165" fontId="21" fillId="0" borderId="0" xfId="0" applyNumberFormat="1" applyFont="1" applyFill="1" applyAlignment="1">
      <alignment horizontal="center" vertical="center"/>
    </xf>
    <xf numFmtId="167" fontId="21" fillId="0" borderId="0" xfId="0" applyNumberFormat="1" applyFont="1" applyFill="1" applyAlignment="1">
      <alignment horizontal="center" vertical="center"/>
    </xf>
    <xf numFmtId="164" fontId="21" fillId="0" borderId="0" xfId="0" applyFont="1" applyFill="1" applyAlignment="1">
      <alignment horizontal="center" vertical="center"/>
    </xf>
    <xf numFmtId="164" fontId="21" fillId="0" borderId="0" xfId="0" applyFont="1" applyFill="1" applyBorder="1" applyAlignment="1">
      <alignment horizontal="left" vertical="center"/>
    </xf>
    <xf numFmtId="165" fontId="15" fillId="0" borderId="23" xfId="0" applyNumberFormat="1" applyFont="1" applyFill="1" applyBorder="1" applyAlignment="1">
      <alignment horizontal="right" vertical="center"/>
    </xf>
    <xf numFmtId="164" fontId="16" fillId="0" borderId="0" xfId="0" applyFont="1" applyBorder="1" applyAlignment="1">
      <alignment horizontal="lef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5" fillId="5" borderId="23" xfId="0" applyNumberFormat="1" applyFont="1" applyFill="1" applyBorder="1" applyAlignment="1">
      <alignment horizontal="center" vertical="center"/>
    </xf>
    <xf numFmtId="167" fontId="15" fillId="5" borderId="23" xfId="0" applyNumberFormat="1" applyFont="1" applyFill="1" applyBorder="1" applyAlignment="1">
      <alignment horizontal="center" vertical="center"/>
    </xf>
    <xf numFmtId="164" fontId="22" fillId="0" borderId="0" xfId="21" applyFont="1">
      <alignment/>
      <protection/>
    </xf>
    <xf numFmtId="164" fontId="1" fillId="0" borderId="0" xfId="21" applyFont="1">
      <alignment/>
      <protection/>
    </xf>
    <xf numFmtId="164" fontId="21" fillId="0" borderId="0" xfId="0" applyFont="1" applyAlignment="1">
      <alignment horizontal="left" vertical="center"/>
    </xf>
    <xf numFmtId="173" fontId="22" fillId="0" borderId="0" xfId="0" applyNumberFormat="1" applyFont="1" applyAlignment="1">
      <alignment horizontal="right" vertical="center"/>
    </xf>
    <xf numFmtId="164" fontId="22" fillId="0" borderId="0" xfId="21" applyFont="1" applyAlignment="1">
      <alignment vertical="center"/>
      <protection/>
    </xf>
    <xf numFmtId="164" fontId="1" fillId="0" borderId="0" xfId="21" applyFont="1" applyAlignment="1">
      <alignment vertical="center"/>
      <protection/>
    </xf>
    <xf numFmtId="173" fontId="22" fillId="0" borderId="18" xfId="0" applyNumberFormat="1" applyFont="1" applyBorder="1" applyAlignment="1">
      <alignment horizontal="right" vertical="center"/>
    </xf>
    <xf numFmtId="164" fontId="21" fillId="0" borderId="0" xfId="21" applyFont="1" applyAlignment="1">
      <alignment vertical="center"/>
      <protection/>
    </xf>
    <xf numFmtId="164" fontId="24" fillId="0" borderId="0" xfId="0" applyFont="1" applyAlignment="1">
      <alignment vertical="center"/>
    </xf>
    <xf numFmtId="164" fontId="22" fillId="0" borderId="23" xfId="0" applyFont="1" applyBorder="1" applyAlignment="1">
      <alignment horizontal="center" vertical="center"/>
    </xf>
    <xf numFmtId="164" fontId="22" fillId="0" borderId="23" xfId="0" applyFont="1" applyFill="1" applyBorder="1" applyAlignment="1">
      <alignment horizontal="center" vertical="center"/>
    </xf>
    <xf numFmtId="164" fontId="22" fillId="0" borderId="23" xfId="0" applyFont="1" applyBorder="1" applyAlignment="1">
      <alignment vertical="center"/>
    </xf>
    <xf numFmtId="173" fontId="22" fillId="0" borderId="23" xfId="0" applyNumberFormat="1" applyFont="1" applyBorder="1" applyAlignment="1">
      <alignment vertical="center"/>
    </xf>
    <xf numFmtId="173" fontId="22" fillId="5" borderId="23" xfId="0" applyNumberFormat="1" applyFont="1" applyFill="1" applyBorder="1" applyAlignment="1">
      <alignment vertical="center"/>
    </xf>
    <xf numFmtId="173" fontId="22" fillId="0" borderId="0" xfId="0" applyNumberFormat="1" applyFont="1" applyAlignment="1">
      <alignment vertical="center"/>
    </xf>
    <xf numFmtId="164" fontId="34" fillId="0" borderId="23" xfId="0" applyFont="1" applyBorder="1" applyAlignment="1">
      <alignment vertical="center"/>
    </xf>
    <xf numFmtId="164" fontId="35" fillId="0" borderId="23" xfId="0" applyFont="1" applyBorder="1" applyAlignment="1">
      <alignment vertical="center"/>
    </xf>
    <xf numFmtId="173" fontId="24" fillId="0" borderId="0" xfId="0" applyNumberFormat="1" applyFont="1" applyAlignment="1">
      <alignment vertical="center"/>
    </xf>
    <xf numFmtId="164" fontId="22" fillId="0" borderId="0" xfId="0" applyFont="1" applyBorder="1" applyAlignment="1">
      <alignment vertical="center" wrapText="1"/>
    </xf>
    <xf numFmtId="164" fontId="22" fillId="0" borderId="0" xfId="0" applyFont="1" applyAlignment="1">
      <alignment vertical="top"/>
    </xf>
    <xf numFmtId="164" fontId="1" fillId="0" borderId="0" xfId="0" applyFont="1" applyAlignment="1">
      <alignment/>
    </xf>
    <xf numFmtId="164" fontId="21" fillId="0" borderId="0" xfId="0" applyFont="1" applyAlignment="1">
      <alignment horizontal="right" vertical="top"/>
    </xf>
    <xf numFmtId="164" fontId="21" fillId="5" borderId="23" xfId="0" applyFont="1" applyFill="1" applyBorder="1" applyAlignment="1">
      <alignment horizontal="left" vertical="center" wrapText="1"/>
    </xf>
    <xf numFmtId="164" fontId="21" fillId="0" borderId="0" xfId="0" applyFont="1" applyAlignment="1">
      <alignment horizontal="center" vertical="center" wrapText="1"/>
    </xf>
    <xf numFmtId="164" fontId="36" fillId="0" borderId="0" xfId="0" applyFont="1" applyAlignment="1">
      <alignment vertical="center"/>
    </xf>
    <xf numFmtId="164" fontId="22" fillId="0" borderId="26" xfId="0" applyFont="1" applyBorder="1" applyAlignment="1">
      <alignment horizontal="center" vertical="center"/>
    </xf>
    <xf numFmtId="164" fontId="22" fillId="0" borderId="26" xfId="0" applyFont="1" applyBorder="1" applyAlignment="1">
      <alignment horizontal="center" vertical="center" wrapText="1"/>
    </xf>
    <xf numFmtId="176" fontId="22" fillId="0" borderId="23" xfId="0" applyNumberFormat="1" applyFont="1" applyBorder="1" applyAlignment="1">
      <alignment vertical="center"/>
    </xf>
    <xf numFmtId="164" fontId="22" fillId="0" borderId="23" xfId="0" applyFont="1" applyBorder="1" applyAlignment="1">
      <alignment horizontal="left" vertical="center"/>
    </xf>
    <xf numFmtId="164" fontId="24" fillId="0" borderId="0" xfId="0" applyFont="1" applyAlignment="1">
      <alignment vertical="center"/>
    </xf>
    <xf numFmtId="176" fontId="21" fillId="0" borderId="23" xfId="0" applyNumberFormat="1" applyFont="1" applyBorder="1" applyAlignment="1">
      <alignment vertical="center"/>
    </xf>
    <xf numFmtId="164" fontId="21" fillId="0" borderId="0" xfId="0" applyFont="1" applyAlignment="1">
      <alignment horizontal="left" vertical="top"/>
    </xf>
    <xf numFmtId="164" fontId="1" fillId="0" borderId="0" xfId="0" applyFont="1" applyAlignment="1">
      <alignment vertical="center"/>
    </xf>
    <xf numFmtId="164" fontId="22" fillId="0" borderId="0" xfId="0" applyFont="1" applyBorder="1" applyAlignment="1">
      <alignment horizontal="left" vertical="center"/>
    </xf>
    <xf numFmtId="164" fontId="21" fillId="0" borderId="0" xfId="0" applyFont="1" applyAlignment="1">
      <alignment horizontal="left" vertical="center" wrapText="1"/>
    </xf>
    <xf numFmtId="173" fontId="21" fillId="5" borderId="23" xfId="0" applyNumberFormat="1" applyFont="1" applyFill="1" applyBorder="1" applyAlignment="1">
      <alignment vertical="center"/>
    </xf>
    <xf numFmtId="172" fontId="22" fillId="0" borderId="23" xfId="0" applyNumberFormat="1" applyFont="1" applyBorder="1" applyAlignment="1">
      <alignment vertical="center"/>
    </xf>
    <xf numFmtId="172" fontId="21" fillId="5" borderId="23" xfId="0" applyNumberFormat="1" applyFont="1" applyFill="1" applyBorder="1" applyAlignment="1">
      <alignment vertical="center"/>
    </xf>
    <xf numFmtId="164" fontId="22" fillId="0" borderId="0" xfId="0" applyFont="1" applyAlignment="1">
      <alignment horizontal="left" vertical="center"/>
    </xf>
    <xf numFmtId="164" fontId="22" fillId="0" borderId="0" xfId="0" applyFont="1" applyAlignment="1">
      <alignment horizontal="center" vertical="top"/>
    </xf>
    <xf numFmtId="164" fontId="22" fillId="0" borderId="0" xfId="0" applyFont="1" applyAlignment="1">
      <alignment horizontal="center"/>
    </xf>
    <xf numFmtId="164" fontId="21" fillId="0" borderId="0" xfId="0" applyFont="1" applyBorder="1" applyAlignment="1">
      <alignment horizontal="left" vertical="center"/>
    </xf>
    <xf numFmtId="164" fontId="21" fillId="0" borderId="0" xfId="0" applyFont="1" applyAlignment="1">
      <alignment horizontal="center" vertical="top"/>
    </xf>
    <xf numFmtId="164" fontId="21" fillId="0" borderId="0" xfId="0" applyFont="1" applyBorder="1" applyAlignment="1">
      <alignment horizontal="left" vertical="center" wrapText="1"/>
    </xf>
    <xf numFmtId="164" fontId="35" fillId="0" borderId="0" xfId="0" applyFont="1" applyBorder="1" applyAlignment="1">
      <alignment horizontal="left" vertical="center" wrapText="1"/>
    </xf>
    <xf numFmtId="164" fontId="22" fillId="0" borderId="0" xfId="0" applyFont="1" applyBorder="1" applyAlignment="1">
      <alignment horizontal="left" vertical="center" wrapText="1"/>
    </xf>
    <xf numFmtId="164" fontId="35" fillId="0" borderId="0" xfId="0" applyFont="1" applyBorder="1" applyAlignment="1">
      <alignment horizontal="left" vertical="center"/>
    </xf>
    <xf numFmtId="173" fontId="22" fillId="0" borderId="23" xfId="0" applyNumberFormat="1" applyFont="1" applyBorder="1" applyAlignment="1">
      <alignment horizontal="right" vertical="center"/>
    </xf>
    <xf numFmtId="164" fontId="22" fillId="0" borderId="23" xfId="0" applyFont="1" applyBorder="1" applyAlignment="1">
      <alignment horizontal="left" vertical="center" wrapText="1"/>
    </xf>
    <xf numFmtId="172" fontId="22" fillId="0" borderId="23" xfId="0" applyNumberFormat="1" applyFont="1" applyBorder="1" applyAlignment="1">
      <alignment horizontal="right" vertical="center"/>
    </xf>
    <xf numFmtId="164" fontId="22" fillId="0" borderId="20" xfId="0" applyFont="1" applyBorder="1" applyAlignment="1">
      <alignment horizontal="center" vertical="center"/>
    </xf>
    <xf numFmtId="164" fontId="22" fillId="0" borderId="0" xfId="0" applyFont="1" applyBorder="1" applyAlignment="1">
      <alignment horizontal="center" vertical="center" wrapText="1"/>
    </xf>
    <xf numFmtId="164" fontId="22" fillId="0" borderId="23" xfId="0" applyFont="1" applyBorder="1" applyAlignment="1">
      <alignment horizontal="center" vertical="center" wrapText="1"/>
    </xf>
    <xf numFmtId="164" fontId="22" fillId="0" borderId="0" xfId="0" applyFont="1" applyAlignment="1">
      <alignment horizontal="center" vertical="center" wrapText="1"/>
    </xf>
    <xf numFmtId="172" fontId="22" fillId="0" borderId="23" xfId="0" applyNumberFormat="1" applyFont="1" applyBorder="1" applyAlignment="1">
      <alignment horizontal="center" vertical="center" wrapText="1"/>
    </xf>
    <xf numFmtId="173" fontId="22" fillId="0" borderId="23" xfId="0" applyNumberFormat="1" applyFont="1" applyBorder="1" applyAlignment="1">
      <alignment horizontal="right" vertical="center" wrapText="1"/>
    </xf>
    <xf numFmtId="164" fontId="22" fillId="0" borderId="0" xfId="0" applyFont="1" applyAlignment="1">
      <alignment horizontal="left" vertical="center" wrapText="1"/>
    </xf>
    <xf numFmtId="164" fontId="22" fillId="0" borderId="0" xfId="0" applyFont="1" applyAlignment="1">
      <alignment horizontal="right" vertical="top"/>
    </xf>
    <xf numFmtId="164" fontId="22" fillId="0" borderId="18" xfId="0" applyFont="1" applyBorder="1" applyAlignment="1">
      <alignment horizontal="center" vertical="center" wrapText="1"/>
    </xf>
    <xf numFmtId="164" fontId="22" fillId="0" borderId="23" xfId="0" applyFont="1" applyBorder="1" applyAlignment="1">
      <alignment horizontal="right" vertical="center" wrapText="1"/>
    </xf>
    <xf numFmtId="164" fontId="22" fillId="0" borderId="20" xfId="0" applyFont="1" applyBorder="1" applyAlignment="1">
      <alignment horizontal="left" vertical="center" wrapText="1"/>
    </xf>
    <xf numFmtId="164" fontId="22" fillId="0" borderId="0" xfId="0" applyFont="1" applyBorder="1" applyAlignment="1">
      <alignment horizontal="center" vertical="center"/>
    </xf>
    <xf numFmtId="164" fontId="21" fillId="0" borderId="0" xfId="0" applyFont="1" applyBorder="1" applyAlignment="1">
      <alignment horizontal="left" vertical="top"/>
    </xf>
    <xf numFmtId="164" fontId="22" fillId="0" borderId="0" xfId="0" applyNumberFormat="1" applyFont="1" applyBorder="1" applyAlignment="1">
      <alignment horizontal="left" vertical="center" wrapText="1"/>
    </xf>
    <xf numFmtId="164" fontId="22" fillId="0" borderId="23" xfId="0" applyNumberFormat="1" applyFont="1" applyBorder="1" applyAlignment="1">
      <alignment horizontal="center" vertical="center" wrapText="1"/>
    </xf>
    <xf numFmtId="164" fontId="22" fillId="0" borderId="23" xfId="0" applyNumberFormat="1" applyFont="1" applyBorder="1" applyAlignment="1">
      <alignment horizontal="left" vertical="center" wrapText="1"/>
    </xf>
    <xf numFmtId="164" fontId="22" fillId="0" borderId="20" xfId="0" applyNumberFormat="1" applyFont="1" applyBorder="1" applyAlignment="1">
      <alignment horizontal="left" vertical="center" wrapText="1"/>
    </xf>
    <xf numFmtId="164" fontId="13" fillId="0" borderId="0" xfId="0" applyFont="1" applyAlignment="1">
      <alignment horizontal="right" vertical="center"/>
    </xf>
    <xf numFmtId="164" fontId="13" fillId="0" borderId="0" xfId="0" applyFont="1" applyAlignment="1">
      <alignment horizontal="left"/>
    </xf>
    <xf numFmtId="164" fontId="0" fillId="0" borderId="0" xfId="0" applyFont="1" applyAlignment="1">
      <alignment/>
    </xf>
    <xf numFmtId="164" fontId="18" fillId="0" borderId="0" xfId="0" applyFont="1" applyAlignment="1">
      <alignment horizontal="left" vertical="center"/>
    </xf>
    <xf numFmtId="164" fontId="13" fillId="0" borderId="21" xfId="0" applyFont="1" applyBorder="1" applyAlignment="1">
      <alignment horizontal="center" vertical="center"/>
    </xf>
    <xf numFmtId="164" fontId="37" fillId="0" borderId="0" xfId="0" applyFont="1" applyAlignment="1">
      <alignment/>
    </xf>
    <xf numFmtId="164" fontId="37" fillId="0" borderId="8" xfId="0" applyFont="1" applyFill="1" applyBorder="1" applyAlignment="1">
      <alignment horizontal="right" vertical="center"/>
    </xf>
    <xf numFmtId="164" fontId="17" fillId="0" borderId="4" xfId="0" applyFont="1" applyFill="1" applyBorder="1" applyAlignment="1">
      <alignment horizontal="center" vertical="center"/>
    </xf>
    <xf numFmtId="164" fontId="17" fillId="0" borderId="4" xfId="0" applyFont="1" applyFill="1" applyBorder="1" applyAlignment="1">
      <alignment horizontal="center" vertical="center" wrapText="1"/>
    </xf>
    <xf numFmtId="164" fontId="37" fillId="0" borderId="0" xfId="0" applyFont="1" applyFill="1" applyAlignment="1">
      <alignment vertical="center"/>
    </xf>
    <xf numFmtId="164" fontId="16" fillId="0" borderId="7" xfId="0" applyFont="1" applyFill="1" applyBorder="1" applyAlignment="1">
      <alignment horizontal="right" vertical="center" wrapText="1"/>
    </xf>
    <xf numFmtId="164" fontId="16" fillId="0" borderId="7" xfId="0" applyFont="1" applyFill="1" applyBorder="1" applyAlignment="1">
      <alignment horizontal="left" vertical="center" wrapText="1"/>
    </xf>
    <xf numFmtId="173" fontId="16" fillId="5" borderId="17" xfId="0" applyNumberFormat="1" applyFont="1" applyFill="1" applyBorder="1" applyAlignment="1" applyProtection="1">
      <alignment vertical="center" wrapText="1"/>
      <protection locked="0"/>
    </xf>
    <xf numFmtId="164" fontId="15" fillId="0" borderId="0" xfId="0" applyFont="1" applyFill="1" applyAlignment="1">
      <alignment vertical="center"/>
    </xf>
    <xf numFmtId="164" fontId="16" fillId="0" borderId="17" xfId="0" applyFont="1" applyFill="1" applyBorder="1" applyAlignment="1">
      <alignment horizontal="right" vertical="center" wrapText="1"/>
    </xf>
    <xf numFmtId="164" fontId="15" fillId="0" borderId="14" xfId="0" applyFont="1" applyFill="1" applyBorder="1" applyAlignment="1">
      <alignment horizontal="left" vertical="center" wrapText="1"/>
    </xf>
    <xf numFmtId="173" fontId="16" fillId="0" borderId="17" xfId="0" applyNumberFormat="1" applyFont="1" applyFill="1" applyBorder="1" applyAlignment="1" applyProtection="1">
      <alignment vertical="center" wrapText="1"/>
      <protection/>
    </xf>
    <xf numFmtId="164" fontId="16" fillId="0" borderId="14" xfId="0" applyFont="1" applyFill="1" applyBorder="1" applyAlignment="1">
      <alignment horizontal="left" vertical="center" wrapText="1"/>
    </xf>
    <xf numFmtId="173" fontId="16" fillId="5" borderId="17" xfId="0" applyNumberFormat="1" applyFont="1" applyFill="1" applyBorder="1" applyAlignment="1" applyProtection="1">
      <alignment vertical="center" wrapText="1"/>
      <protection/>
    </xf>
    <xf numFmtId="164" fontId="16" fillId="0" borderId="14" xfId="0" applyFont="1" applyFill="1" applyBorder="1" applyAlignment="1">
      <alignment horizontal="right" vertical="center" wrapText="1"/>
    </xf>
    <xf numFmtId="173" fontId="16" fillId="0" borderId="14" xfId="0" applyNumberFormat="1" applyFont="1" applyFill="1" applyBorder="1" applyAlignment="1" applyProtection="1">
      <alignment vertical="center" wrapText="1"/>
      <protection locked="0"/>
    </xf>
    <xf numFmtId="173" fontId="16" fillId="5" borderId="14" xfId="0" applyNumberFormat="1" applyFont="1" applyFill="1" applyBorder="1" applyAlignment="1" applyProtection="1">
      <alignment vertical="center" wrapText="1"/>
      <protection locked="0"/>
    </xf>
    <xf numFmtId="164" fontId="16" fillId="0" borderId="10" xfId="0" applyFont="1" applyFill="1" applyBorder="1" applyAlignment="1">
      <alignment horizontal="right" vertical="center" wrapText="1"/>
    </xf>
    <xf numFmtId="164" fontId="16" fillId="0" borderId="10" xfId="0" applyFont="1" applyFill="1" applyBorder="1" applyAlignment="1">
      <alignment horizontal="left" vertical="center" wrapText="1"/>
    </xf>
    <xf numFmtId="173" fontId="16" fillId="5" borderId="10" xfId="0" applyNumberFormat="1" applyFont="1" applyFill="1" applyBorder="1" applyAlignment="1" applyProtection="1">
      <alignment vertical="center" wrapText="1"/>
      <protection locked="0"/>
    </xf>
    <xf numFmtId="173" fontId="16" fillId="0" borderId="7" xfId="0" applyNumberFormat="1" applyFont="1" applyFill="1" applyBorder="1" applyAlignment="1" applyProtection="1">
      <alignment vertical="center" wrapText="1"/>
      <protection locked="0"/>
    </xf>
    <xf numFmtId="164" fontId="16" fillId="0" borderId="19" xfId="0" applyFont="1" applyFill="1" applyBorder="1" applyAlignment="1">
      <alignment horizontal="right" vertical="center" wrapText="1"/>
    </xf>
    <xf numFmtId="173" fontId="16" fillId="0" borderId="19" xfId="0" applyNumberFormat="1" applyFont="1" applyFill="1" applyBorder="1" applyAlignment="1" applyProtection="1">
      <alignment vertical="center" wrapText="1"/>
      <protection locked="0"/>
    </xf>
    <xf numFmtId="164" fontId="16" fillId="0" borderId="4" xfId="0" applyFont="1" applyFill="1" applyBorder="1" applyAlignment="1">
      <alignment horizontal="right" vertical="center" wrapText="1"/>
    </xf>
    <xf numFmtId="164" fontId="16" fillId="0" borderId="4" xfId="0" applyFont="1" applyFill="1" applyBorder="1" applyAlignment="1">
      <alignment horizontal="left" vertical="center" wrapText="1"/>
    </xf>
    <xf numFmtId="173" fontId="16" fillId="5" borderId="4" xfId="0" applyNumberFormat="1" applyFont="1" applyFill="1" applyBorder="1" applyAlignment="1" applyProtection="1">
      <alignment vertical="center" wrapText="1"/>
      <protection locked="0"/>
    </xf>
    <xf numFmtId="164" fontId="37" fillId="0" borderId="0" xfId="0" applyFont="1" applyAlignment="1">
      <alignment horizontal="left" vertical="center"/>
    </xf>
    <xf numFmtId="164" fontId="15" fillId="0" borderId="0" xfId="0" applyFont="1" applyAlignment="1">
      <alignment horizontal="left" vertical="center"/>
    </xf>
    <xf numFmtId="164" fontId="15" fillId="0" borderId="0" xfId="0" applyFont="1" applyBorder="1" applyAlignment="1">
      <alignment horizontal="left" vertical="center"/>
    </xf>
    <xf numFmtId="164" fontId="15" fillId="0" borderId="0" xfId="0" applyFont="1" applyBorder="1" applyAlignment="1">
      <alignment/>
    </xf>
    <xf numFmtId="164" fontId="19" fillId="0" borderId="0" xfId="0" applyFont="1" applyBorder="1" applyAlignment="1">
      <alignment horizontal="left" vertical="center"/>
    </xf>
    <xf numFmtId="164" fontId="16" fillId="0" borderId="0" xfId="0" applyFont="1" applyBorder="1" applyAlignment="1">
      <alignment horizontal="right" vertical="center"/>
    </xf>
    <xf numFmtId="164" fontId="16" fillId="0" borderId="0" xfId="0" applyFont="1" applyBorder="1" applyAlignment="1">
      <alignment horizontal="left"/>
    </xf>
    <xf numFmtId="164" fontId="15" fillId="0" borderId="0" xfId="0" applyFont="1" applyBorder="1" applyAlignment="1">
      <alignment horizontal="left"/>
    </xf>
    <xf numFmtId="164" fontId="13" fillId="0" borderId="0" xfId="0" applyFont="1" applyBorder="1" applyAlignment="1">
      <alignment/>
    </xf>
    <xf numFmtId="164" fontId="16" fillId="0" borderId="0" xfId="0" applyFont="1" applyAlignment="1">
      <alignment horizontal="right" vertical="center"/>
    </xf>
    <xf numFmtId="164" fontId="16" fillId="0" borderId="0" xfId="0" applyFont="1" applyAlignment="1">
      <alignment horizontal="left"/>
    </xf>
    <xf numFmtId="164" fontId="15" fillId="0" borderId="0" xfId="0" applyFont="1" applyAlignment="1">
      <alignment horizontal="left"/>
    </xf>
    <xf numFmtId="164" fontId="2" fillId="0" borderId="0" xfId="21" applyFont="1">
      <alignment/>
      <protection/>
    </xf>
    <xf numFmtId="164" fontId="2" fillId="0" borderId="0" xfId="21">
      <alignment/>
      <protection/>
    </xf>
    <xf numFmtId="164" fontId="0" fillId="0" borderId="0" xfId="21" applyFont="1" applyFill="1" applyAlignment="1">
      <alignment horizontal="left"/>
      <protection/>
    </xf>
    <xf numFmtId="164" fontId="0" fillId="0" borderId="0" xfId="21" applyFont="1" applyFill="1" applyAlignment="1">
      <alignment horizontal="center"/>
      <protection/>
    </xf>
    <xf numFmtId="164" fontId="0" fillId="0" borderId="0" xfId="21" applyFont="1" applyFill="1">
      <alignment/>
      <protection/>
    </xf>
    <xf numFmtId="164" fontId="0" fillId="0" borderId="0" xfId="21" applyFont="1" applyFill="1" applyBorder="1" applyAlignment="1">
      <alignment horizontal="left" vertical="top"/>
      <protection/>
    </xf>
    <xf numFmtId="164" fontId="15" fillId="0" borderId="0" xfId="21" applyFont="1" applyFill="1" applyAlignment="1">
      <alignment horizontal="center"/>
      <protection/>
    </xf>
    <xf numFmtId="164" fontId="0" fillId="0" borderId="0" xfId="21" applyFont="1" applyFill="1" applyAlignment="1">
      <alignment horizontal="left" vertical="top"/>
      <protection/>
    </xf>
    <xf numFmtId="164" fontId="13" fillId="0" borderId="0" xfId="21" applyFont="1" applyFill="1" applyBorder="1" applyAlignment="1" applyProtection="1">
      <alignment horizontal="center" wrapText="1"/>
      <protection locked="0"/>
    </xf>
    <xf numFmtId="164" fontId="38" fillId="0" borderId="0" xfId="21" applyFont="1" applyFill="1" applyAlignment="1">
      <alignment horizontal="center" wrapText="1"/>
      <protection/>
    </xf>
    <xf numFmtId="164" fontId="13" fillId="0" borderId="21" xfId="21" applyFont="1" applyFill="1" applyBorder="1" applyAlignment="1">
      <alignment horizontal="center" vertical="top" wrapText="1"/>
      <protection/>
    </xf>
    <xf numFmtId="164" fontId="13" fillId="0" borderId="0" xfId="21" applyFont="1" applyFill="1" applyBorder="1" applyAlignment="1">
      <alignment horizontal="center" vertical="top" wrapText="1"/>
      <protection/>
    </xf>
    <xf numFmtId="164" fontId="0" fillId="0" borderId="27" xfId="21" applyFont="1" applyFill="1" applyBorder="1" applyAlignment="1">
      <alignment horizontal="center" vertical="center"/>
      <protection/>
    </xf>
    <xf numFmtId="164" fontId="13" fillId="0" borderId="28" xfId="21" applyFont="1" applyFill="1" applyBorder="1" applyAlignment="1">
      <alignment horizontal="center" vertical="center" wrapText="1"/>
      <protection/>
    </xf>
    <xf numFmtId="164" fontId="0" fillId="0" borderId="4" xfId="21" applyFont="1" applyFill="1" applyBorder="1" applyAlignment="1">
      <alignment horizontal="center"/>
      <protection/>
    </xf>
    <xf numFmtId="164" fontId="0" fillId="0" borderId="22" xfId="21" applyFont="1" applyFill="1" applyBorder="1" applyAlignment="1">
      <alignment horizontal="center"/>
      <protection/>
    </xf>
    <xf numFmtId="164" fontId="39" fillId="0" borderId="0" xfId="21" applyFont="1" applyFill="1" applyBorder="1" applyAlignment="1">
      <alignment horizontal="center" vertical="center"/>
      <protection/>
    </xf>
    <xf numFmtId="164" fontId="39" fillId="0" borderId="0" xfId="21" applyFont="1" applyFill="1" applyBorder="1">
      <alignment/>
      <protection/>
    </xf>
    <xf numFmtId="164" fontId="39" fillId="0" borderId="0" xfId="21" applyFont="1" applyFill="1">
      <alignment/>
      <protection/>
    </xf>
    <xf numFmtId="164" fontId="13" fillId="0" borderId="29" xfId="21" applyFont="1" applyFill="1" applyBorder="1">
      <alignment/>
      <protection/>
    </xf>
    <xf numFmtId="164" fontId="13" fillId="0" borderId="30" xfId="21" applyFont="1" applyFill="1" applyBorder="1" applyAlignment="1">
      <alignment vertical="center" wrapText="1"/>
      <protection/>
    </xf>
    <xf numFmtId="173" fontId="13" fillId="0" borderId="17" xfId="21" applyNumberFormat="1" applyFont="1" applyFill="1" applyBorder="1" applyProtection="1">
      <alignment/>
      <protection/>
    </xf>
    <xf numFmtId="173" fontId="13" fillId="0" borderId="31" xfId="21" applyNumberFormat="1" applyFont="1" applyFill="1" applyBorder="1" applyProtection="1">
      <alignment/>
      <protection/>
    </xf>
    <xf numFmtId="164" fontId="38" fillId="0" borderId="0" xfId="21" applyFont="1" applyFill="1">
      <alignment/>
      <protection/>
    </xf>
    <xf numFmtId="164" fontId="0" fillId="0" borderId="32" xfId="21" applyFont="1" applyFill="1" applyBorder="1">
      <alignment/>
      <protection/>
    </xf>
    <xf numFmtId="164" fontId="0" fillId="0" borderId="24" xfId="21" applyFont="1" applyFill="1" applyBorder="1" applyAlignment="1">
      <alignment vertical="center" wrapText="1"/>
      <protection/>
    </xf>
    <xf numFmtId="173" fontId="0" fillId="0" borderId="14" xfId="21" applyNumberFormat="1" applyFont="1" applyFill="1" applyBorder="1" applyProtection="1">
      <alignment/>
      <protection locked="0"/>
    </xf>
    <xf numFmtId="173" fontId="0" fillId="0" borderId="33" xfId="21" applyNumberFormat="1" applyFont="1" applyFill="1" applyBorder="1" applyProtection="1">
      <alignment/>
      <protection locked="0"/>
    </xf>
    <xf numFmtId="173" fontId="0" fillId="5" borderId="14" xfId="21" applyNumberFormat="1" applyFont="1" applyFill="1" applyBorder="1" applyProtection="1">
      <alignment/>
      <protection/>
    </xf>
    <xf numFmtId="173" fontId="0" fillId="5" borderId="33" xfId="21" applyNumberFormat="1" applyFont="1" applyFill="1" applyBorder="1" applyProtection="1">
      <alignment/>
      <protection/>
    </xf>
    <xf numFmtId="164" fontId="0" fillId="0" borderId="34" xfId="21" applyFont="1" applyFill="1" applyBorder="1">
      <alignment/>
      <protection/>
    </xf>
    <xf numFmtId="164" fontId="0" fillId="0" borderId="35" xfId="21" applyFont="1" applyFill="1" applyBorder="1" applyAlignment="1">
      <alignment vertical="center" wrapText="1"/>
      <protection/>
    </xf>
    <xf numFmtId="173" fontId="0" fillId="0" borderId="19" xfId="21" applyNumberFormat="1" applyFont="1" applyFill="1" applyBorder="1" applyProtection="1">
      <alignment/>
      <protection locked="0"/>
    </xf>
    <xf numFmtId="173" fontId="0" fillId="0" borderId="36" xfId="21" applyNumberFormat="1" applyFont="1" applyFill="1" applyBorder="1" applyProtection="1">
      <alignment/>
      <protection locked="0"/>
    </xf>
    <xf numFmtId="164" fontId="13" fillId="5" borderId="27" xfId="21" applyFont="1" applyFill="1" applyBorder="1">
      <alignment/>
      <protection/>
    </xf>
    <xf numFmtId="164" fontId="13" fillId="5" borderId="28" xfId="21" applyFont="1" applyFill="1" applyBorder="1" applyAlignment="1">
      <alignment vertical="center" wrapText="1"/>
      <protection/>
    </xf>
    <xf numFmtId="173" fontId="13" fillId="5" borderId="4" xfId="21" applyNumberFormat="1" applyFont="1" applyFill="1" applyBorder="1" applyProtection="1">
      <alignment/>
      <protection/>
    </xf>
    <xf numFmtId="173" fontId="13" fillId="5" borderId="22" xfId="21" applyNumberFormat="1" applyFont="1" applyFill="1" applyBorder="1" applyProtection="1">
      <alignment/>
      <protection/>
    </xf>
    <xf numFmtId="164" fontId="13" fillId="0" borderId="32" xfId="21" applyFont="1" applyFill="1" applyBorder="1">
      <alignment/>
      <protection/>
    </xf>
    <xf numFmtId="164" fontId="13" fillId="0" borderId="24" xfId="21" applyFont="1" applyFill="1" applyBorder="1" applyAlignment="1">
      <alignment vertical="center" wrapText="1"/>
      <protection/>
    </xf>
    <xf numFmtId="173" fontId="13" fillId="5" borderId="14" xfId="21" applyNumberFormat="1" applyFont="1" applyFill="1" applyBorder="1" applyProtection="1">
      <alignment/>
      <protection/>
    </xf>
    <xf numFmtId="173" fontId="13" fillId="5" borderId="33" xfId="21" applyNumberFormat="1" applyFont="1" applyFill="1" applyBorder="1" applyProtection="1">
      <alignment/>
      <protection/>
    </xf>
    <xf numFmtId="164" fontId="13" fillId="0" borderId="27" xfId="21" applyFont="1" applyFill="1" applyBorder="1">
      <alignment/>
      <protection/>
    </xf>
    <xf numFmtId="164" fontId="13" fillId="0" borderId="28" xfId="21" applyFont="1" applyFill="1" applyBorder="1" applyAlignment="1">
      <alignment vertical="center" wrapText="1"/>
      <protection/>
    </xf>
    <xf numFmtId="173" fontId="13" fillId="5" borderId="17" xfId="21" applyNumberFormat="1" applyFont="1" applyFill="1" applyBorder="1" applyProtection="1">
      <alignment/>
      <protection/>
    </xf>
    <xf numFmtId="173" fontId="13" fillId="5" borderId="31" xfId="21" applyNumberFormat="1" applyFont="1" applyFill="1" applyBorder="1" applyProtection="1">
      <alignment/>
      <protection/>
    </xf>
    <xf numFmtId="173" fontId="13" fillId="0" borderId="14" xfId="21" applyNumberFormat="1" applyFont="1" applyFill="1" applyBorder="1" applyProtection="1">
      <alignment/>
      <protection locked="0"/>
    </xf>
    <xf numFmtId="173" fontId="13" fillId="0" borderId="33" xfId="21" applyNumberFormat="1" applyFont="1" applyFill="1" applyBorder="1" applyProtection="1">
      <alignment/>
      <protection locked="0"/>
    </xf>
    <xf numFmtId="164" fontId="13" fillId="0" borderId="37" xfId="21" applyFont="1" applyFill="1" applyBorder="1">
      <alignment/>
      <protection/>
    </xf>
    <xf numFmtId="164" fontId="13" fillId="0" borderId="38" xfId="21" applyFont="1" applyFill="1" applyBorder="1" applyAlignment="1">
      <alignment vertical="center" wrapText="1"/>
      <protection/>
    </xf>
    <xf numFmtId="173" fontId="13" fillId="0" borderId="7" xfId="21" applyNumberFormat="1" applyFont="1" applyFill="1" applyBorder="1" applyProtection="1">
      <alignment/>
      <protection locked="0"/>
    </xf>
    <xf numFmtId="173" fontId="13" fillId="0" borderId="6" xfId="21" applyNumberFormat="1" applyFont="1" applyFill="1" applyBorder="1" applyProtection="1">
      <alignment/>
      <protection locked="0"/>
    </xf>
    <xf numFmtId="164" fontId="13" fillId="0" borderId="39" xfId="21" applyFont="1" applyFill="1" applyBorder="1">
      <alignment/>
      <protection/>
    </xf>
    <xf numFmtId="164" fontId="13" fillId="0" borderId="40" xfId="21" applyFont="1" applyFill="1" applyBorder="1" applyAlignment="1">
      <alignment vertical="center" wrapText="1"/>
      <protection/>
    </xf>
    <xf numFmtId="173" fontId="13" fillId="5" borderId="10" xfId="21" applyNumberFormat="1" applyFont="1" applyFill="1" applyBorder="1" applyProtection="1">
      <alignment/>
      <protection/>
    </xf>
    <xf numFmtId="173" fontId="13" fillId="5" borderId="9" xfId="21" applyNumberFormat="1" applyFont="1" applyFill="1" applyBorder="1" applyProtection="1">
      <alignment/>
      <protection/>
    </xf>
    <xf numFmtId="164" fontId="0" fillId="0" borderId="41" xfId="21" applyFont="1" applyFill="1" applyBorder="1">
      <alignment/>
      <protection/>
    </xf>
    <xf numFmtId="164" fontId="0" fillId="0" borderId="42" xfId="21" applyFont="1" applyFill="1" applyBorder="1" applyAlignment="1">
      <alignment vertical="center" wrapText="1"/>
      <protection/>
    </xf>
    <xf numFmtId="173" fontId="0" fillId="0" borderId="11" xfId="21" applyNumberFormat="1" applyFont="1" applyFill="1" applyBorder="1" applyProtection="1">
      <alignment/>
      <protection locked="0"/>
    </xf>
    <xf numFmtId="173" fontId="0" fillId="0" borderId="43" xfId="21" applyNumberFormat="1" applyFont="1" applyFill="1" applyBorder="1" applyProtection="1">
      <alignment/>
      <protection locked="0"/>
    </xf>
    <xf numFmtId="173" fontId="0" fillId="0" borderId="0" xfId="21" applyNumberFormat="1" applyFont="1" applyFill="1">
      <alignment/>
      <protection/>
    </xf>
    <xf numFmtId="173" fontId="40" fillId="0" borderId="0" xfId="21" applyNumberFormat="1" applyFont="1" applyFill="1">
      <alignment/>
      <protection/>
    </xf>
    <xf numFmtId="164" fontId="0" fillId="0" borderId="0" xfId="0" applyFont="1" applyAlignment="1">
      <alignment/>
    </xf>
    <xf numFmtId="164" fontId="15" fillId="0" borderId="0" xfId="21" applyFont="1" applyFill="1" applyBorder="1">
      <alignment/>
      <protection/>
    </xf>
    <xf numFmtId="164" fontId="0" fillId="0" borderId="4" xfId="21" applyFont="1" applyFill="1" applyBorder="1" applyAlignment="1">
      <alignment horizontal="center" vertical="center"/>
      <protection/>
    </xf>
    <xf numFmtId="164" fontId="13" fillId="0" borderId="4" xfId="21" applyFont="1" applyFill="1" applyBorder="1" applyAlignment="1">
      <alignment horizontal="center" vertical="center" wrapText="1"/>
      <protection/>
    </xf>
    <xf numFmtId="164" fontId="0" fillId="0" borderId="5" xfId="21" applyFont="1" applyFill="1" applyBorder="1" applyAlignment="1">
      <alignment horizontal="center" wrapText="1"/>
      <protection/>
    </xf>
    <xf numFmtId="164" fontId="0" fillId="0" borderId="4" xfId="21" applyFont="1" applyFill="1" applyBorder="1" applyAlignment="1">
      <alignment horizontal="center" wrapText="1"/>
      <protection/>
    </xf>
    <xf numFmtId="164" fontId="15" fillId="0" borderId="0" xfId="21" applyFont="1" applyFill="1" applyBorder="1" applyAlignment="1">
      <alignment horizontal="center" vertical="center"/>
      <protection/>
    </xf>
    <xf numFmtId="164" fontId="15" fillId="0" borderId="0" xfId="21" applyFont="1" applyFill="1">
      <alignment/>
      <protection/>
    </xf>
    <xf numFmtId="164" fontId="0" fillId="0" borderId="44" xfId="0" applyFont="1" applyBorder="1" applyAlignment="1">
      <alignment/>
    </xf>
    <xf numFmtId="164" fontId="25" fillId="0" borderId="14" xfId="0" applyFont="1" applyFill="1" applyBorder="1" applyAlignment="1" applyProtection="1">
      <alignment horizontal="left" vertical="center"/>
      <protection/>
    </xf>
    <xf numFmtId="173" fontId="25" fillId="0" borderId="15" xfId="0" applyNumberFormat="1" applyFont="1" applyFill="1" applyBorder="1" applyAlignment="1" applyProtection="1">
      <alignment horizontal="right" vertical="center"/>
      <protection/>
    </xf>
    <xf numFmtId="173" fontId="25" fillId="0" borderId="14" xfId="0" applyNumberFormat="1" applyFont="1" applyFill="1" applyBorder="1" applyAlignment="1" applyProtection="1">
      <alignment horizontal="right" vertical="center"/>
      <protection/>
    </xf>
    <xf numFmtId="164" fontId="25" fillId="0" borderId="14" xfId="0" applyFont="1" applyFill="1" applyBorder="1" applyAlignment="1" applyProtection="1">
      <alignment horizontal="right" vertical="center"/>
      <protection/>
    </xf>
    <xf numFmtId="173" fontId="25" fillId="0" borderId="15" xfId="0" applyNumberFormat="1" applyFont="1" applyFill="1" applyBorder="1" applyAlignment="1" applyProtection="1">
      <alignment vertical="center"/>
      <protection/>
    </xf>
    <xf numFmtId="173" fontId="25" fillId="0" borderId="14" xfId="0" applyNumberFormat="1" applyFont="1" applyFill="1" applyBorder="1" applyAlignment="1" applyProtection="1">
      <alignment vertical="center"/>
      <protection/>
    </xf>
    <xf numFmtId="164" fontId="1" fillId="0" borderId="14" xfId="0" applyFont="1" applyFill="1" applyBorder="1" applyAlignment="1" applyProtection="1">
      <alignment horizontal="right" vertical="center"/>
      <protection/>
    </xf>
    <xf numFmtId="164" fontId="1" fillId="0" borderId="14" xfId="0" applyFont="1" applyFill="1" applyBorder="1" applyAlignment="1" applyProtection="1">
      <alignment horizontal="left" vertical="center"/>
      <protection/>
    </xf>
    <xf numFmtId="173" fontId="1" fillId="0" borderId="15" xfId="0" applyNumberFormat="1" applyFont="1" applyFill="1" applyBorder="1" applyAlignment="1" applyProtection="1">
      <alignment vertical="center"/>
      <protection locked="0"/>
    </xf>
    <xf numFmtId="173" fontId="1" fillId="0" borderId="14" xfId="0" applyNumberFormat="1" applyFont="1" applyFill="1" applyBorder="1" applyAlignment="1" applyProtection="1">
      <alignment vertical="center"/>
      <protection locked="0"/>
    </xf>
    <xf numFmtId="164" fontId="1" fillId="0" borderId="19" xfId="0" applyFont="1" applyFill="1" applyBorder="1" applyAlignment="1" applyProtection="1">
      <alignment horizontal="right" vertical="center"/>
      <protection/>
    </xf>
    <xf numFmtId="164" fontId="1" fillId="0" borderId="19" xfId="0" applyFont="1" applyFill="1" applyBorder="1" applyAlignment="1" applyProtection="1">
      <alignment horizontal="left" vertical="center"/>
      <protection/>
    </xf>
    <xf numFmtId="173" fontId="1" fillId="0" borderId="20" xfId="0" applyNumberFormat="1" applyFont="1" applyFill="1" applyBorder="1" applyAlignment="1" applyProtection="1">
      <alignment vertical="center"/>
      <protection locked="0"/>
    </xf>
    <xf numFmtId="173" fontId="1" fillId="0" borderId="19" xfId="0" applyNumberFormat="1" applyFont="1" applyFill="1" applyBorder="1" applyAlignment="1" applyProtection="1">
      <alignment vertical="center"/>
      <protection locked="0"/>
    </xf>
    <xf numFmtId="164" fontId="25" fillId="0" borderId="4" xfId="0" applyFont="1" applyFill="1" applyBorder="1" applyAlignment="1" applyProtection="1">
      <alignment horizontal="right" vertical="center"/>
      <protection/>
    </xf>
    <xf numFmtId="164" fontId="25" fillId="0" borderId="4" xfId="0" applyFont="1" applyFill="1" applyBorder="1" applyAlignment="1" applyProtection="1">
      <alignment horizontal="left" vertical="center"/>
      <protection/>
    </xf>
    <xf numFmtId="173" fontId="25" fillId="0" borderId="5" xfId="0" applyNumberFormat="1" applyFont="1" applyFill="1" applyBorder="1" applyAlignment="1" applyProtection="1">
      <alignment vertical="center"/>
      <protection/>
    </xf>
    <xf numFmtId="173" fontId="25" fillId="0" borderId="4" xfId="0" applyNumberFormat="1" applyFont="1" applyFill="1" applyBorder="1" applyAlignment="1" applyProtection="1">
      <alignment vertical="center"/>
      <protection/>
    </xf>
    <xf numFmtId="164" fontId="25" fillId="0" borderId="17" xfId="0" applyFont="1" applyFill="1" applyBorder="1" applyAlignment="1" applyProtection="1">
      <alignment horizontal="left" vertical="center"/>
      <protection/>
    </xf>
    <xf numFmtId="173" fontId="25" fillId="0" borderId="18" xfId="0" applyNumberFormat="1" applyFont="1" applyFill="1" applyBorder="1" applyAlignment="1" applyProtection="1">
      <alignment vertical="center"/>
      <protection/>
    </xf>
    <xf numFmtId="173" fontId="25" fillId="0" borderId="17" xfId="0" applyNumberFormat="1" applyFont="1" applyFill="1" applyBorder="1" applyAlignment="1" applyProtection="1">
      <alignment vertical="center"/>
      <protection/>
    </xf>
    <xf numFmtId="164" fontId="0" fillId="0" borderId="14" xfId="0" applyFont="1" applyBorder="1" applyAlignment="1">
      <alignment/>
    </xf>
    <xf numFmtId="173" fontId="1" fillId="0" borderId="15" xfId="0" applyNumberFormat="1" applyFont="1" applyFill="1" applyBorder="1" applyAlignment="1" applyProtection="1">
      <alignment vertical="center"/>
      <protection/>
    </xf>
    <xf numFmtId="173" fontId="1" fillId="0" borderId="14" xfId="0" applyNumberFormat="1" applyFont="1" applyFill="1" applyBorder="1" applyAlignment="1" applyProtection="1">
      <alignment vertical="center"/>
      <protection/>
    </xf>
    <xf numFmtId="164" fontId="41" fillId="0" borderId="14" xfId="0" applyFont="1" applyFill="1" applyBorder="1" applyAlignment="1" applyProtection="1">
      <alignment horizontal="left" vertical="center"/>
      <protection/>
    </xf>
    <xf numFmtId="164" fontId="9" fillId="0" borderId="14" xfId="0" applyFont="1" applyFill="1" applyBorder="1" applyAlignment="1" applyProtection="1">
      <alignment horizontal="left" vertical="center"/>
      <protection/>
    </xf>
    <xf numFmtId="173" fontId="42" fillId="0" borderId="15" xfId="0" applyNumberFormat="1" applyFont="1" applyFill="1" applyBorder="1" applyAlignment="1" applyProtection="1">
      <alignment vertical="center"/>
      <protection locked="0"/>
    </xf>
    <xf numFmtId="173" fontId="42" fillId="0" borderId="14" xfId="0" applyNumberFormat="1" applyFont="1" applyFill="1" applyBorder="1" applyAlignment="1" applyProtection="1">
      <alignment vertical="center"/>
      <protection locked="0"/>
    </xf>
    <xf numFmtId="164" fontId="1" fillId="0" borderId="14" xfId="0" applyFont="1" applyFill="1" applyBorder="1" applyAlignment="1" applyProtection="1">
      <alignment horizontal="left" vertical="center" wrapText="1"/>
      <protection/>
    </xf>
    <xf numFmtId="173" fontId="1" fillId="0" borderId="12" xfId="0" applyNumberFormat="1" applyFont="1" applyFill="1" applyBorder="1" applyAlignment="1" applyProtection="1">
      <alignment/>
      <protection/>
    </xf>
    <xf numFmtId="173" fontId="1" fillId="0" borderId="4" xfId="0" applyNumberFormat="1" applyFont="1" applyFill="1" applyBorder="1" applyAlignment="1" applyProtection="1">
      <alignment/>
      <protection/>
    </xf>
    <xf numFmtId="173" fontId="25" fillId="0" borderId="15" xfId="0" applyNumberFormat="1" applyFont="1" applyFill="1" applyBorder="1" applyAlignment="1" applyProtection="1">
      <alignment vertical="center"/>
      <protection locked="0"/>
    </xf>
    <xf numFmtId="173" fontId="25" fillId="0" borderId="14" xfId="0" applyNumberFormat="1" applyFont="1" applyFill="1" applyBorder="1" applyAlignment="1" applyProtection="1">
      <alignment vertical="center"/>
      <protection locked="0"/>
    </xf>
    <xf numFmtId="164" fontId="42" fillId="0" borderId="14" xfId="0" applyFont="1" applyFill="1" applyBorder="1" applyAlignment="1" applyProtection="1">
      <alignment horizontal="left" vertical="center"/>
      <protection/>
    </xf>
    <xf numFmtId="164" fontId="0" fillId="0" borderId="10" xfId="0" applyFont="1" applyBorder="1" applyAlignment="1">
      <alignment/>
    </xf>
    <xf numFmtId="164" fontId="42" fillId="0" borderId="10" xfId="0" applyFont="1" applyFill="1" applyBorder="1" applyAlignment="1" applyProtection="1">
      <alignment horizontal="left" vertical="center"/>
      <protection/>
    </xf>
    <xf numFmtId="173" fontId="42" fillId="0" borderId="16" xfId="0" applyNumberFormat="1" applyFont="1" applyFill="1" applyBorder="1" applyAlignment="1" applyProtection="1">
      <alignment vertical="center"/>
      <protection locked="0"/>
    </xf>
    <xf numFmtId="173" fontId="42" fillId="0" borderId="10" xfId="0" applyNumberFormat="1" applyFont="1" applyFill="1" applyBorder="1" applyAlignment="1" applyProtection="1">
      <alignment vertical="center"/>
      <protection locked="0"/>
    </xf>
  </cellXfs>
  <cellStyles count="8">
    <cellStyle name="Normal" xfId="0"/>
    <cellStyle name="Comma" xfId="15"/>
    <cellStyle name="Comma [0]" xfId="16"/>
    <cellStyle name="Currency" xfId="17"/>
    <cellStyle name="Currency [0]" xfId="18"/>
    <cellStyle name="Percent" xfId="19"/>
    <cellStyle name="Normal_SHEET" xfId="20"/>
    <cellStyle name="Normalny_PRZEPLYWY 2003" xfId="21"/>
  </cellStyles>
  <dxfs count="2">
    <dxf>
      <font>
        <b val="0"/>
        <color rgb="FF000000"/>
      </font>
      <fill>
        <patternFill patternType="solid">
          <fgColor rgb="FFE3E3E3"/>
          <bgColor rgb="FFCCCCFF"/>
        </patternFill>
      </fill>
      <border/>
    </dxf>
    <dxf>
      <fill>
        <patternFill patternType="solid">
          <fgColor rgb="FFCCFFFF"/>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U126"/>
  <sheetViews>
    <sheetView workbookViewId="0" topLeftCell="A78">
      <selection activeCell="B80" sqref="B80"/>
    </sheetView>
  </sheetViews>
  <sheetFormatPr defaultColWidth="9.00390625" defaultRowHeight="12.75"/>
  <cols>
    <col min="1" max="1" width="4.75390625" style="1" customWidth="1"/>
    <col min="2" max="2" width="45.375" style="2" customWidth="1"/>
    <col min="3" max="3" width="52.25390625" style="3" customWidth="1"/>
    <col min="4" max="21" width="9.125" style="4" customWidth="1"/>
  </cols>
  <sheetData>
    <row r="2" spans="2:9" ht="17.25">
      <c r="B2" s="5" t="s">
        <v>0</v>
      </c>
      <c r="C2" s="5"/>
      <c r="D2" s="6"/>
      <c r="E2" s="6"/>
      <c r="F2" s="6"/>
      <c r="G2" s="6"/>
      <c r="H2" s="6"/>
      <c r="I2" s="6"/>
    </row>
    <row r="3" spans="2:9" ht="17.25">
      <c r="B3" s="5" t="s">
        <v>1</v>
      </c>
      <c r="C3" s="5"/>
      <c r="D3" s="6"/>
      <c r="E3" s="6"/>
      <c r="F3" s="6"/>
      <c r="G3" s="6"/>
      <c r="H3" s="6"/>
      <c r="I3" s="6"/>
    </row>
    <row r="4" ht="24" customHeight="1"/>
    <row r="5" spans="1:2" ht="30" customHeight="1">
      <c r="A5" s="7" t="s">
        <v>2</v>
      </c>
      <c r="B5" s="8" t="s">
        <v>3</v>
      </c>
    </row>
    <row r="6" spans="2:3" ht="40.5" customHeight="1">
      <c r="B6" s="9" t="s">
        <v>4</v>
      </c>
      <c r="C6" s="10" t="s">
        <v>5</v>
      </c>
    </row>
    <row r="7" ht="37.5" customHeight="1">
      <c r="C7" s="10" t="s">
        <v>6</v>
      </c>
    </row>
    <row r="8" spans="2:3" ht="37.5" customHeight="1">
      <c r="B8" s="9" t="s">
        <v>7</v>
      </c>
      <c r="C8" s="10"/>
    </row>
    <row r="9" spans="2:3" ht="19.5" customHeight="1">
      <c r="B9" s="11" t="s">
        <v>8</v>
      </c>
      <c r="C9" s="11"/>
    </row>
    <row r="10" ht="12.75" customHeight="1" hidden="1">
      <c r="C10" s="10"/>
    </row>
    <row r="11" spans="2:3" ht="37.5" customHeight="1">
      <c r="B11" s="12" t="s">
        <v>9</v>
      </c>
      <c r="C11" s="10" t="s">
        <v>10</v>
      </c>
    </row>
    <row r="12" spans="2:3" ht="13.5">
      <c r="B12" s="9" t="s">
        <v>11</v>
      </c>
      <c r="C12" s="3" t="s">
        <v>12</v>
      </c>
    </row>
    <row r="14" spans="2:3" ht="13.5">
      <c r="B14" s="9" t="s">
        <v>13</v>
      </c>
      <c r="C14" s="3" t="s">
        <v>14</v>
      </c>
    </row>
    <row r="16" spans="2:3" ht="72" customHeight="1">
      <c r="B16" s="9" t="s">
        <v>15</v>
      </c>
      <c r="C16" s="10" t="s">
        <v>16</v>
      </c>
    </row>
    <row r="18" spans="2:3" ht="45" customHeight="1">
      <c r="B18" s="9" t="s">
        <v>17</v>
      </c>
      <c r="C18" s="10" t="s">
        <v>18</v>
      </c>
    </row>
    <row r="20" spans="2:3" ht="13.5">
      <c r="B20" s="9" t="s">
        <v>19</v>
      </c>
      <c r="C20" s="3" t="s">
        <v>20</v>
      </c>
    </row>
    <row r="21" ht="13.5">
      <c r="B21" s="9"/>
    </row>
    <row r="26" spans="1:2" ht="19.5" customHeight="1">
      <c r="A26" s="7" t="s">
        <v>21</v>
      </c>
      <c r="B26" s="8" t="s">
        <v>22</v>
      </c>
    </row>
    <row r="27" spans="2:3" ht="36.75" customHeight="1">
      <c r="B27" s="9" t="s">
        <v>23</v>
      </c>
      <c r="C27" s="13" t="s">
        <v>24</v>
      </c>
    </row>
    <row r="28" ht="13.5">
      <c r="C28" s="3" t="s">
        <v>25</v>
      </c>
    </row>
    <row r="29" spans="1:2" ht="26.25" customHeight="1">
      <c r="A29" s="7" t="s">
        <v>26</v>
      </c>
      <c r="B29" s="8" t="s">
        <v>27</v>
      </c>
    </row>
    <row r="30" spans="2:3" ht="30" customHeight="1">
      <c r="B30" s="12" t="s">
        <v>28</v>
      </c>
      <c r="C30" s="3" t="s">
        <v>29</v>
      </c>
    </row>
    <row r="31" spans="1:3" ht="31.5" customHeight="1">
      <c r="A31" s="7" t="s">
        <v>30</v>
      </c>
      <c r="B31" s="14" t="s">
        <v>31</v>
      </c>
      <c r="C31" s="15" t="s">
        <v>32</v>
      </c>
    </row>
    <row r="32" spans="2:3" ht="55.5" customHeight="1">
      <c r="B32" s="12"/>
      <c r="C32" s="15"/>
    </row>
    <row r="33" spans="1:3" ht="15" customHeight="1">
      <c r="A33" s="7" t="s">
        <v>33</v>
      </c>
      <c r="B33" s="8" t="s">
        <v>34</v>
      </c>
      <c r="C33" s="15" t="s">
        <v>35</v>
      </c>
    </row>
    <row r="34" spans="2:3" ht="61.5" customHeight="1">
      <c r="B34" s="9"/>
      <c r="C34" s="15"/>
    </row>
    <row r="35" spans="1:3" ht="45" customHeight="1">
      <c r="A35" s="7" t="s">
        <v>36</v>
      </c>
      <c r="B35" s="14" t="s">
        <v>37</v>
      </c>
      <c r="C35" s="16" t="s">
        <v>38</v>
      </c>
    </row>
    <row r="36" ht="50.25" customHeight="1">
      <c r="C36" s="16"/>
    </row>
    <row r="37" ht="12.75" hidden="1"/>
    <row r="38" spans="2:3" ht="12.75" hidden="1">
      <c r="B38" s="9"/>
      <c r="C38" s="10"/>
    </row>
    <row r="40" spans="1:3" ht="28.5" customHeight="1">
      <c r="A40" s="7" t="s">
        <v>39</v>
      </c>
      <c r="B40" s="17" t="s">
        <v>40</v>
      </c>
      <c r="C40" s="17"/>
    </row>
    <row r="41" spans="2:3" ht="39.75" customHeight="1">
      <c r="B41" s="18" t="s">
        <v>41</v>
      </c>
      <c r="C41" s="18"/>
    </row>
    <row r="42" spans="1:2" ht="20.25" customHeight="1">
      <c r="A42" s="7" t="s">
        <v>42</v>
      </c>
      <c r="B42" s="8" t="s">
        <v>43</v>
      </c>
    </row>
    <row r="43" spans="2:3" ht="52.5" customHeight="1">
      <c r="B43" s="9" t="s">
        <v>44</v>
      </c>
      <c r="C43" s="10" t="s">
        <v>45</v>
      </c>
    </row>
    <row r="44" ht="27" customHeight="1">
      <c r="C44" s="10" t="s">
        <v>46</v>
      </c>
    </row>
    <row r="45" ht="45" customHeight="1">
      <c r="C45" s="10" t="s">
        <v>47</v>
      </c>
    </row>
    <row r="46" ht="39.75" customHeight="1">
      <c r="C46" s="10" t="s">
        <v>48</v>
      </c>
    </row>
    <row r="47" ht="37.5" customHeight="1">
      <c r="C47" s="10" t="s">
        <v>49</v>
      </c>
    </row>
    <row r="48" spans="2:3" ht="33.75" customHeight="1">
      <c r="B48" s="12" t="s">
        <v>50</v>
      </c>
      <c r="C48" s="10" t="s">
        <v>51</v>
      </c>
    </row>
    <row r="49" spans="2:5" ht="41.25">
      <c r="B49" s="12" t="s">
        <v>52</v>
      </c>
      <c r="C49" s="10" t="s">
        <v>51</v>
      </c>
      <c r="D49" s="19"/>
      <c r="E49" s="19"/>
    </row>
    <row r="50" spans="2:3" ht="24.75">
      <c r="B50" s="9" t="s">
        <v>53</v>
      </c>
      <c r="C50" s="10" t="s">
        <v>54</v>
      </c>
    </row>
    <row r="51" spans="2:3" ht="26.25" customHeight="1">
      <c r="B51" s="9" t="s">
        <v>55</v>
      </c>
      <c r="C51" s="10" t="s">
        <v>56</v>
      </c>
    </row>
    <row r="52" spans="2:3" ht="19.5" customHeight="1">
      <c r="B52" s="9" t="s">
        <v>57</v>
      </c>
      <c r="C52" s="10"/>
    </row>
    <row r="53" spans="2:3" ht="17.25" customHeight="1">
      <c r="B53" s="9" t="s">
        <v>58</v>
      </c>
      <c r="C53" s="10" t="s">
        <v>56</v>
      </c>
    </row>
    <row r="54" spans="2:3" ht="18" customHeight="1">
      <c r="B54" s="9" t="s">
        <v>59</v>
      </c>
      <c r="C54" s="10"/>
    </row>
    <row r="55" ht="16.5" customHeight="1">
      <c r="B55" s="9" t="s">
        <v>60</v>
      </c>
    </row>
    <row r="56" spans="2:3" ht="24.75">
      <c r="B56" s="9" t="s">
        <v>61</v>
      </c>
      <c r="C56" s="10" t="s">
        <v>62</v>
      </c>
    </row>
    <row r="58" spans="2:3" ht="13.5">
      <c r="B58" s="9" t="s">
        <v>63</v>
      </c>
      <c r="C58" s="10" t="s">
        <v>64</v>
      </c>
    </row>
    <row r="60" spans="2:3" ht="24.75">
      <c r="B60" s="9" t="s">
        <v>65</v>
      </c>
      <c r="C60" s="10" t="s">
        <v>66</v>
      </c>
    </row>
    <row r="64" spans="2:3" ht="36.75">
      <c r="B64" s="12" t="s">
        <v>67</v>
      </c>
      <c r="C64" s="10" t="s">
        <v>68</v>
      </c>
    </row>
    <row r="65" spans="2:3" ht="13.5">
      <c r="B65" s="12"/>
      <c r="C65" s="10"/>
    </row>
    <row r="66" spans="2:3" ht="14.25">
      <c r="B66" s="12" t="s">
        <v>69</v>
      </c>
      <c r="C66" s="10" t="s">
        <v>70</v>
      </c>
    </row>
    <row r="67" spans="2:3" ht="13.5">
      <c r="B67" s="12"/>
      <c r="C67" s="10"/>
    </row>
    <row r="68" spans="2:3" ht="14.25">
      <c r="B68" s="12" t="s">
        <v>71</v>
      </c>
      <c r="C68" s="10" t="s">
        <v>72</v>
      </c>
    </row>
    <row r="69" spans="2:3" ht="13.5">
      <c r="B69" s="12"/>
      <c r="C69" s="10"/>
    </row>
    <row r="70" spans="2:3" ht="14.25">
      <c r="B70" s="12" t="s">
        <v>73</v>
      </c>
      <c r="C70" s="10" t="s">
        <v>64</v>
      </c>
    </row>
    <row r="71" spans="2:3" ht="13.5">
      <c r="B71" s="12"/>
      <c r="C71" s="10"/>
    </row>
    <row r="72" spans="2:3" ht="14.25">
      <c r="B72" s="12" t="s">
        <v>74</v>
      </c>
      <c r="C72" s="10" t="s">
        <v>64</v>
      </c>
    </row>
    <row r="74" spans="2:3" ht="24.75">
      <c r="B74" s="9" t="s">
        <v>75</v>
      </c>
      <c r="C74" s="10" t="s">
        <v>76</v>
      </c>
    </row>
    <row r="77" spans="1:21" s="22" customFormat="1" ht="13.5">
      <c r="A77" s="7" t="s">
        <v>77</v>
      </c>
      <c r="B77" s="20" t="s">
        <v>78</v>
      </c>
      <c r="C77" s="20"/>
      <c r="D77" s="21"/>
      <c r="E77" s="21"/>
      <c r="F77" s="21"/>
      <c r="G77" s="21"/>
      <c r="H77" s="21"/>
      <c r="I77" s="21"/>
      <c r="J77" s="21"/>
      <c r="K77" s="21"/>
      <c r="L77" s="21"/>
      <c r="M77" s="21"/>
      <c r="N77" s="21"/>
      <c r="O77" s="21"/>
      <c r="P77" s="21"/>
      <c r="Q77" s="21"/>
      <c r="R77" s="21"/>
      <c r="S77" s="21"/>
      <c r="T77" s="21"/>
      <c r="U77" s="21"/>
    </row>
    <row r="78" spans="1:21" s="26" customFormat="1" ht="60" customHeight="1">
      <c r="A78" s="23"/>
      <c r="B78" s="24" t="s">
        <v>79</v>
      </c>
      <c r="C78" s="24"/>
      <c r="D78" s="25"/>
      <c r="E78" s="25"/>
      <c r="F78" s="25"/>
      <c r="G78" s="25"/>
      <c r="H78" s="25"/>
      <c r="I78" s="25"/>
      <c r="J78" s="25"/>
      <c r="K78" s="25"/>
      <c r="L78" s="25"/>
      <c r="M78" s="25"/>
      <c r="N78" s="25"/>
      <c r="O78" s="25"/>
      <c r="P78" s="25"/>
      <c r="Q78" s="25"/>
      <c r="R78" s="25"/>
      <c r="S78" s="25"/>
      <c r="T78" s="25"/>
      <c r="U78" s="25"/>
    </row>
    <row r="79" spans="1:21" s="26" customFormat="1" ht="54.75" customHeight="1">
      <c r="A79" s="23"/>
      <c r="B79" s="24" t="s">
        <v>80</v>
      </c>
      <c r="C79" s="24"/>
      <c r="D79" s="25"/>
      <c r="E79" s="25"/>
      <c r="F79" s="25"/>
      <c r="G79" s="25"/>
      <c r="H79" s="25"/>
      <c r="I79" s="25"/>
      <c r="J79" s="25"/>
      <c r="K79" s="25"/>
      <c r="L79" s="25"/>
      <c r="M79" s="25"/>
      <c r="N79" s="25"/>
      <c r="O79" s="25"/>
      <c r="P79" s="25"/>
      <c r="Q79" s="25"/>
      <c r="R79" s="25"/>
      <c r="S79" s="25"/>
      <c r="T79" s="25"/>
      <c r="U79" s="25"/>
    </row>
    <row r="80" spans="1:21" s="26" customFormat="1" ht="66.75" customHeight="1">
      <c r="A80" s="23"/>
      <c r="B80" s="24" t="s">
        <v>81</v>
      </c>
      <c r="C80" s="24"/>
      <c r="D80" s="25"/>
      <c r="E80" s="25"/>
      <c r="F80" s="25"/>
      <c r="G80" s="25"/>
      <c r="H80" s="25"/>
      <c r="I80" s="25"/>
      <c r="J80" s="25"/>
      <c r="K80" s="25"/>
      <c r="L80" s="25"/>
      <c r="M80" s="25"/>
      <c r="N80" s="25"/>
      <c r="O80" s="25"/>
      <c r="P80" s="25"/>
      <c r="Q80" s="25"/>
      <c r="R80" s="25"/>
      <c r="S80" s="25"/>
      <c r="T80" s="25"/>
      <c r="U80" s="25"/>
    </row>
    <row r="81" spans="1:21" s="26" customFormat="1" ht="55.5" customHeight="1">
      <c r="A81" s="23"/>
      <c r="B81" s="24" t="s">
        <v>82</v>
      </c>
      <c r="C81" s="24"/>
      <c r="D81" s="25"/>
      <c r="E81" s="25"/>
      <c r="F81" s="25"/>
      <c r="G81" s="25"/>
      <c r="H81" s="25"/>
      <c r="I81" s="25"/>
      <c r="J81" s="25"/>
      <c r="K81" s="25"/>
      <c r="L81" s="25"/>
      <c r="M81" s="25"/>
      <c r="N81" s="25"/>
      <c r="O81" s="25"/>
      <c r="P81" s="25"/>
      <c r="Q81" s="25"/>
      <c r="R81" s="25"/>
      <c r="S81" s="25"/>
      <c r="T81" s="25"/>
      <c r="U81" s="25"/>
    </row>
    <row r="82" spans="1:21" s="26" customFormat="1" ht="54.75" customHeight="1">
      <c r="A82" s="23"/>
      <c r="B82" s="24" t="s">
        <v>83</v>
      </c>
      <c r="C82" s="24"/>
      <c r="D82" s="25"/>
      <c r="E82" s="25"/>
      <c r="F82" s="25"/>
      <c r="G82" s="25"/>
      <c r="H82" s="25"/>
      <c r="I82" s="25"/>
      <c r="J82" s="25"/>
      <c r="K82" s="25"/>
      <c r="L82" s="25"/>
      <c r="M82" s="25"/>
      <c r="N82" s="25"/>
      <c r="O82" s="25"/>
      <c r="P82" s="25"/>
      <c r="Q82" s="25"/>
      <c r="R82" s="25"/>
      <c r="S82" s="25"/>
      <c r="T82" s="25"/>
      <c r="U82" s="25"/>
    </row>
    <row r="83" spans="1:21" s="26" customFormat="1" ht="39.75" customHeight="1">
      <c r="A83" s="23"/>
      <c r="B83" s="24" t="s">
        <v>84</v>
      </c>
      <c r="C83" s="24"/>
      <c r="D83" s="25"/>
      <c r="E83" s="25"/>
      <c r="F83" s="25"/>
      <c r="G83" s="25"/>
      <c r="H83" s="25"/>
      <c r="I83" s="25"/>
      <c r="J83" s="25"/>
      <c r="K83" s="25"/>
      <c r="L83" s="25"/>
      <c r="M83" s="25"/>
      <c r="N83" s="25"/>
      <c r="O83" s="25"/>
      <c r="P83" s="25"/>
      <c r="Q83" s="25"/>
      <c r="R83" s="25"/>
      <c r="S83" s="25"/>
      <c r="T83" s="25"/>
      <c r="U83" s="25"/>
    </row>
    <row r="84" spans="1:21" s="26" customFormat="1" ht="28.5" customHeight="1">
      <c r="A84" s="23"/>
      <c r="B84" s="24" t="s">
        <v>85</v>
      </c>
      <c r="C84" s="24"/>
      <c r="D84" s="25"/>
      <c r="E84" s="25"/>
      <c r="F84" s="25"/>
      <c r="G84" s="25"/>
      <c r="H84" s="25"/>
      <c r="I84" s="25"/>
      <c r="J84" s="25"/>
      <c r="K84" s="25"/>
      <c r="L84" s="25"/>
      <c r="M84" s="25"/>
      <c r="N84" s="25"/>
      <c r="O84" s="25"/>
      <c r="P84" s="25"/>
      <c r="Q84" s="25"/>
      <c r="R84" s="25"/>
      <c r="S84" s="25"/>
      <c r="T84" s="25"/>
      <c r="U84" s="25"/>
    </row>
    <row r="85" spans="1:21" s="31" customFormat="1" ht="13.5">
      <c r="A85" s="27"/>
      <c r="B85" s="28"/>
      <c r="C85" s="29"/>
      <c r="D85" s="30"/>
      <c r="E85" s="30"/>
      <c r="F85" s="30"/>
      <c r="G85" s="30"/>
      <c r="H85" s="30"/>
      <c r="I85" s="30"/>
      <c r="J85" s="30"/>
      <c r="K85" s="30"/>
      <c r="L85" s="30"/>
      <c r="M85" s="30"/>
      <c r="N85" s="30"/>
      <c r="O85" s="30"/>
      <c r="P85" s="30"/>
      <c r="Q85" s="30"/>
      <c r="R85" s="30"/>
      <c r="S85" s="30"/>
      <c r="T85" s="30"/>
      <c r="U85" s="30"/>
    </row>
    <row r="86" spans="1:21" s="31" customFormat="1" ht="13.5">
      <c r="A86" s="27"/>
      <c r="B86" s="28"/>
      <c r="C86" s="29"/>
      <c r="D86" s="30"/>
      <c r="E86" s="30"/>
      <c r="F86" s="30"/>
      <c r="G86" s="30"/>
      <c r="H86" s="30"/>
      <c r="I86" s="30"/>
      <c r="J86" s="30"/>
      <c r="K86" s="30"/>
      <c r="L86" s="30"/>
      <c r="M86" s="30"/>
      <c r="N86" s="30"/>
      <c r="O86" s="30"/>
      <c r="P86" s="30"/>
      <c r="Q86" s="30"/>
      <c r="R86" s="30"/>
      <c r="S86" s="30"/>
      <c r="T86" s="30"/>
      <c r="U86" s="30"/>
    </row>
    <row r="87" spans="1:21" s="31" customFormat="1" ht="13.5">
      <c r="A87" s="27"/>
      <c r="B87" s="28"/>
      <c r="C87" s="29"/>
      <c r="D87" s="30"/>
      <c r="E87" s="30"/>
      <c r="F87" s="30"/>
      <c r="G87" s="30"/>
      <c r="H87" s="30"/>
      <c r="I87" s="30"/>
      <c r="J87" s="30"/>
      <c r="K87" s="30"/>
      <c r="L87" s="30"/>
      <c r="M87" s="30"/>
      <c r="N87" s="30"/>
      <c r="O87" s="30"/>
      <c r="P87" s="30"/>
      <c r="Q87" s="30"/>
      <c r="R87" s="30"/>
      <c r="S87" s="30"/>
      <c r="T87" s="30"/>
      <c r="U87" s="30"/>
    </row>
    <row r="88" spans="1:21" s="31" customFormat="1" ht="13.5">
      <c r="A88" s="27"/>
      <c r="B88" s="28"/>
      <c r="C88" s="29"/>
      <c r="D88" s="30"/>
      <c r="E88" s="30"/>
      <c r="F88" s="30"/>
      <c r="G88" s="30"/>
      <c r="H88" s="30"/>
      <c r="I88" s="30"/>
      <c r="J88" s="30"/>
      <c r="K88" s="30"/>
      <c r="L88" s="30"/>
      <c r="M88" s="30"/>
      <c r="N88" s="30"/>
      <c r="O88" s="30"/>
      <c r="P88" s="30"/>
      <c r="Q88" s="30"/>
      <c r="R88" s="30"/>
      <c r="S88" s="30"/>
      <c r="T88" s="30"/>
      <c r="U88" s="30"/>
    </row>
    <row r="89" spans="1:21" s="31" customFormat="1" ht="13.5">
      <c r="A89" s="27"/>
      <c r="B89" s="28"/>
      <c r="C89" s="29"/>
      <c r="D89" s="30"/>
      <c r="E89" s="30"/>
      <c r="F89" s="30"/>
      <c r="G89" s="30"/>
      <c r="H89" s="30"/>
      <c r="I89" s="30"/>
      <c r="J89" s="30"/>
      <c r="K89" s="30"/>
      <c r="L89" s="30"/>
      <c r="M89" s="30"/>
      <c r="N89" s="30"/>
      <c r="O89" s="30"/>
      <c r="P89" s="30"/>
      <c r="Q89" s="30"/>
      <c r="R89" s="30"/>
      <c r="S89" s="30"/>
      <c r="T89" s="30"/>
      <c r="U89" s="30"/>
    </row>
    <row r="90" spans="1:21" s="31" customFormat="1" ht="13.5">
      <c r="A90" s="27"/>
      <c r="B90" s="28"/>
      <c r="C90" s="29"/>
      <c r="D90" s="30"/>
      <c r="E90" s="30"/>
      <c r="F90" s="30"/>
      <c r="G90" s="30"/>
      <c r="H90" s="30"/>
      <c r="I90" s="30"/>
      <c r="J90" s="30"/>
      <c r="K90" s="30"/>
      <c r="L90" s="30"/>
      <c r="M90" s="30"/>
      <c r="N90" s="30"/>
      <c r="O90" s="30"/>
      <c r="P90" s="30"/>
      <c r="Q90" s="30"/>
      <c r="R90" s="30"/>
      <c r="S90" s="30"/>
      <c r="T90" s="30"/>
      <c r="U90" s="30"/>
    </row>
    <row r="91" spans="1:21" s="31" customFormat="1" ht="13.5">
      <c r="A91" s="27"/>
      <c r="B91" s="28"/>
      <c r="C91" s="29"/>
      <c r="D91" s="30"/>
      <c r="E91" s="30"/>
      <c r="F91" s="30"/>
      <c r="G91" s="30"/>
      <c r="H91" s="30"/>
      <c r="I91" s="30"/>
      <c r="J91" s="30"/>
      <c r="K91" s="30"/>
      <c r="L91" s="30"/>
      <c r="M91" s="30"/>
      <c r="N91" s="30"/>
      <c r="O91" s="30"/>
      <c r="P91" s="30"/>
      <c r="Q91" s="30"/>
      <c r="R91" s="30"/>
      <c r="S91" s="30"/>
      <c r="T91" s="30"/>
      <c r="U91" s="30"/>
    </row>
    <row r="92" spans="1:21" s="31" customFormat="1" ht="13.5">
      <c r="A92" s="27"/>
      <c r="B92" s="28"/>
      <c r="C92" s="29"/>
      <c r="D92" s="30"/>
      <c r="E92" s="30"/>
      <c r="F92" s="30"/>
      <c r="G92" s="30"/>
      <c r="H92" s="30"/>
      <c r="I92" s="30"/>
      <c r="J92" s="30"/>
      <c r="K92" s="30"/>
      <c r="L92" s="30"/>
      <c r="M92" s="30"/>
      <c r="N92" s="30"/>
      <c r="O92" s="30"/>
      <c r="P92" s="30"/>
      <c r="Q92" s="30"/>
      <c r="R92" s="30"/>
      <c r="S92" s="30"/>
      <c r="T92" s="30"/>
      <c r="U92" s="30"/>
    </row>
    <row r="93" spans="1:21" s="31" customFormat="1" ht="13.5">
      <c r="A93" s="27"/>
      <c r="B93" s="28"/>
      <c r="C93" s="29"/>
      <c r="D93" s="30"/>
      <c r="E93" s="30"/>
      <c r="F93" s="30"/>
      <c r="G93" s="30"/>
      <c r="H93" s="30"/>
      <c r="I93" s="30"/>
      <c r="J93" s="30"/>
      <c r="K93" s="30"/>
      <c r="L93" s="30"/>
      <c r="M93" s="30"/>
      <c r="N93" s="30"/>
      <c r="O93" s="30"/>
      <c r="P93" s="30"/>
      <c r="Q93" s="30"/>
      <c r="R93" s="30"/>
      <c r="S93" s="30"/>
      <c r="T93" s="30"/>
      <c r="U93" s="30"/>
    </row>
    <row r="94" spans="1:21" s="31" customFormat="1" ht="13.5">
      <c r="A94" s="27"/>
      <c r="B94" s="28"/>
      <c r="C94" s="29"/>
      <c r="D94" s="30"/>
      <c r="E94" s="30"/>
      <c r="F94" s="30"/>
      <c r="G94" s="30"/>
      <c r="H94" s="30"/>
      <c r="I94" s="30"/>
      <c r="J94" s="30"/>
      <c r="K94" s="30"/>
      <c r="L94" s="30"/>
      <c r="M94" s="30"/>
      <c r="N94" s="30"/>
      <c r="O94" s="30"/>
      <c r="P94" s="30"/>
      <c r="Q94" s="30"/>
      <c r="R94" s="30"/>
      <c r="S94" s="30"/>
      <c r="T94" s="30"/>
      <c r="U94" s="30"/>
    </row>
    <row r="95" spans="1:21" s="31" customFormat="1" ht="13.5">
      <c r="A95" s="27"/>
      <c r="B95" s="28"/>
      <c r="C95" s="29"/>
      <c r="D95" s="30"/>
      <c r="E95" s="30"/>
      <c r="F95" s="30"/>
      <c r="G95" s="30"/>
      <c r="H95" s="30"/>
      <c r="I95" s="30"/>
      <c r="J95" s="30"/>
      <c r="K95" s="30"/>
      <c r="L95" s="30"/>
      <c r="M95" s="30"/>
      <c r="N95" s="30"/>
      <c r="O95" s="30"/>
      <c r="P95" s="30"/>
      <c r="Q95" s="30"/>
      <c r="R95" s="30"/>
      <c r="S95" s="30"/>
      <c r="T95" s="30"/>
      <c r="U95" s="30"/>
    </row>
    <row r="96" spans="1:21" s="31" customFormat="1" ht="13.5">
      <c r="A96" s="27"/>
      <c r="B96" s="28"/>
      <c r="C96" s="29"/>
      <c r="D96" s="30"/>
      <c r="E96" s="30"/>
      <c r="F96" s="30"/>
      <c r="G96" s="30"/>
      <c r="H96" s="30"/>
      <c r="I96" s="30"/>
      <c r="J96" s="30"/>
      <c r="K96" s="30"/>
      <c r="L96" s="30"/>
      <c r="M96" s="30"/>
      <c r="N96" s="30"/>
      <c r="O96" s="30"/>
      <c r="P96" s="30"/>
      <c r="Q96" s="30"/>
      <c r="R96" s="30"/>
      <c r="S96" s="30"/>
      <c r="T96" s="30"/>
      <c r="U96" s="30"/>
    </row>
    <row r="97" spans="1:21" s="31" customFormat="1" ht="13.5">
      <c r="A97" s="27"/>
      <c r="B97" s="28"/>
      <c r="C97" s="29"/>
      <c r="D97" s="30"/>
      <c r="E97" s="30"/>
      <c r="F97" s="30"/>
      <c r="G97" s="30"/>
      <c r="H97" s="30"/>
      <c r="I97" s="30"/>
      <c r="J97" s="30"/>
      <c r="K97" s="30"/>
      <c r="L97" s="30"/>
      <c r="M97" s="30"/>
      <c r="N97" s="30"/>
      <c r="O97" s="30"/>
      <c r="P97" s="30"/>
      <c r="Q97" s="30"/>
      <c r="R97" s="30"/>
      <c r="S97" s="30"/>
      <c r="T97" s="30"/>
      <c r="U97" s="30"/>
    </row>
    <row r="98" spans="1:21" s="31" customFormat="1" ht="13.5">
      <c r="A98" s="27"/>
      <c r="B98" s="28"/>
      <c r="C98" s="29"/>
      <c r="D98" s="30"/>
      <c r="E98" s="30"/>
      <c r="F98" s="30"/>
      <c r="G98" s="30"/>
      <c r="H98" s="30"/>
      <c r="I98" s="30"/>
      <c r="J98" s="30"/>
      <c r="K98" s="30"/>
      <c r="L98" s="30"/>
      <c r="M98" s="30"/>
      <c r="N98" s="30"/>
      <c r="O98" s="30"/>
      <c r="P98" s="30"/>
      <c r="Q98" s="30"/>
      <c r="R98" s="30"/>
      <c r="S98" s="30"/>
      <c r="T98" s="30"/>
      <c r="U98" s="30"/>
    </row>
    <row r="99" spans="1:21" s="31" customFormat="1" ht="13.5">
      <c r="A99" s="27"/>
      <c r="B99" s="28"/>
      <c r="C99" s="29"/>
      <c r="D99" s="30"/>
      <c r="E99" s="30"/>
      <c r="F99" s="30"/>
      <c r="G99" s="30"/>
      <c r="H99" s="30"/>
      <c r="I99" s="30"/>
      <c r="J99" s="30"/>
      <c r="K99" s="30"/>
      <c r="L99" s="30"/>
      <c r="M99" s="30"/>
      <c r="N99" s="30"/>
      <c r="O99" s="30"/>
      <c r="P99" s="30"/>
      <c r="Q99" s="30"/>
      <c r="R99" s="30"/>
      <c r="S99" s="30"/>
      <c r="T99" s="30"/>
      <c r="U99" s="30"/>
    </row>
    <row r="100" spans="1:21" s="35" customFormat="1" ht="13.5">
      <c r="A100" s="32"/>
      <c r="B100" s="33"/>
      <c r="C100" s="34"/>
      <c r="D100" s="4"/>
      <c r="E100" s="4"/>
      <c r="F100" s="4"/>
      <c r="G100" s="4"/>
      <c r="H100" s="4"/>
      <c r="I100" s="4"/>
      <c r="J100" s="4"/>
      <c r="K100" s="4"/>
      <c r="L100" s="4"/>
      <c r="M100" s="4"/>
      <c r="N100" s="4"/>
      <c r="O100" s="4"/>
      <c r="P100" s="4"/>
      <c r="Q100" s="4"/>
      <c r="R100" s="4"/>
      <c r="S100" s="4"/>
      <c r="T100" s="4"/>
      <c r="U100" s="4"/>
    </row>
    <row r="101" spans="1:21" s="35" customFormat="1" ht="13.5">
      <c r="A101" s="32"/>
      <c r="B101" s="33"/>
      <c r="C101" s="34"/>
      <c r="D101" s="4"/>
      <c r="E101" s="4"/>
      <c r="F101" s="4"/>
      <c r="G101" s="4"/>
      <c r="H101" s="4"/>
      <c r="I101" s="4"/>
      <c r="J101" s="4"/>
      <c r="K101" s="4"/>
      <c r="L101" s="4"/>
      <c r="M101" s="4"/>
      <c r="N101" s="4"/>
      <c r="O101" s="4"/>
      <c r="P101" s="4"/>
      <c r="Q101" s="4"/>
      <c r="R101" s="4"/>
      <c r="S101" s="4"/>
      <c r="T101" s="4"/>
      <c r="U101" s="4"/>
    </row>
    <row r="102" spans="1:21" s="35" customFormat="1" ht="13.5">
      <c r="A102" s="32"/>
      <c r="B102" s="33"/>
      <c r="C102" s="34"/>
      <c r="D102" s="4"/>
      <c r="E102" s="4"/>
      <c r="F102" s="4"/>
      <c r="G102" s="4"/>
      <c r="H102" s="4"/>
      <c r="I102" s="4"/>
      <c r="J102" s="4"/>
      <c r="K102" s="4"/>
      <c r="L102" s="4"/>
      <c r="M102" s="4"/>
      <c r="N102" s="4"/>
      <c r="O102" s="4"/>
      <c r="P102" s="4"/>
      <c r="Q102" s="4"/>
      <c r="R102" s="4"/>
      <c r="S102" s="4"/>
      <c r="T102" s="4"/>
      <c r="U102" s="4"/>
    </row>
    <row r="103" spans="1:21" s="35" customFormat="1" ht="13.5">
      <c r="A103" s="32"/>
      <c r="B103" s="33"/>
      <c r="C103" s="34"/>
      <c r="D103" s="4"/>
      <c r="E103" s="4"/>
      <c r="F103" s="4"/>
      <c r="G103" s="4"/>
      <c r="H103" s="4"/>
      <c r="I103" s="4"/>
      <c r="J103" s="4"/>
      <c r="K103" s="4"/>
      <c r="L103" s="4"/>
      <c r="M103" s="4"/>
      <c r="N103" s="4"/>
      <c r="O103" s="4"/>
      <c r="P103" s="4"/>
      <c r="Q103" s="4"/>
      <c r="R103" s="4"/>
      <c r="S103" s="4"/>
      <c r="T103" s="4"/>
      <c r="U103" s="4"/>
    </row>
    <row r="104" spans="1:21" s="35" customFormat="1" ht="13.5">
      <c r="A104" s="32"/>
      <c r="B104" s="33"/>
      <c r="C104" s="34"/>
      <c r="D104" s="4"/>
      <c r="E104" s="4"/>
      <c r="F104" s="4"/>
      <c r="G104" s="4"/>
      <c r="H104" s="4"/>
      <c r="I104" s="4"/>
      <c r="J104" s="4"/>
      <c r="K104" s="4"/>
      <c r="L104" s="4"/>
      <c r="M104" s="4"/>
      <c r="N104" s="4"/>
      <c r="O104" s="4"/>
      <c r="P104" s="4"/>
      <c r="Q104" s="4"/>
      <c r="R104" s="4"/>
      <c r="S104" s="4"/>
      <c r="T104" s="4"/>
      <c r="U104" s="4"/>
    </row>
    <row r="105" spans="1:21" s="35" customFormat="1" ht="13.5">
      <c r="A105" s="32"/>
      <c r="B105" s="33"/>
      <c r="C105" s="34"/>
      <c r="D105" s="4"/>
      <c r="E105" s="4"/>
      <c r="F105" s="4"/>
      <c r="G105" s="4"/>
      <c r="H105" s="4"/>
      <c r="I105" s="4"/>
      <c r="J105" s="4"/>
      <c r="K105" s="4"/>
      <c r="L105" s="4"/>
      <c r="M105" s="4"/>
      <c r="N105" s="4"/>
      <c r="O105" s="4"/>
      <c r="P105" s="4"/>
      <c r="Q105" s="4"/>
      <c r="R105" s="4"/>
      <c r="S105" s="4"/>
      <c r="T105" s="4"/>
      <c r="U105" s="4"/>
    </row>
    <row r="106" spans="1:21" s="35" customFormat="1" ht="13.5">
      <c r="A106" s="32"/>
      <c r="B106" s="33"/>
      <c r="C106" s="34"/>
      <c r="D106" s="4"/>
      <c r="E106" s="4"/>
      <c r="F106" s="4"/>
      <c r="G106" s="4"/>
      <c r="H106" s="4"/>
      <c r="I106" s="4"/>
      <c r="J106" s="4"/>
      <c r="K106" s="4"/>
      <c r="L106" s="4"/>
      <c r="M106" s="4"/>
      <c r="N106" s="4"/>
      <c r="O106" s="4"/>
      <c r="P106" s="4"/>
      <c r="Q106" s="4"/>
      <c r="R106" s="4"/>
      <c r="S106" s="4"/>
      <c r="T106" s="4"/>
      <c r="U106" s="4"/>
    </row>
    <row r="107" spans="1:21" s="35" customFormat="1" ht="13.5">
      <c r="A107" s="32"/>
      <c r="B107" s="33"/>
      <c r="C107" s="34"/>
      <c r="D107" s="4"/>
      <c r="E107" s="4"/>
      <c r="F107" s="4"/>
      <c r="G107" s="4"/>
      <c r="H107" s="4"/>
      <c r="I107" s="4"/>
      <c r="J107" s="4"/>
      <c r="K107" s="4"/>
      <c r="L107" s="4"/>
      <c r="M107" s="4"/>
      <c r="N107" s="4"/>
      <c r="O107" s="4"/>
      <c r="P107" s="4"/>
      <c r="Q107" s="4"/>
      <c r="R107" s="4"/>
      <c r="S107" s="4"/>
      <c r="T107" s="4"/>
      <c r="U107" s="4"/>
    </row>
    <row r="108" spans="1:21" s="35" customFormat="1" ht="13.5">
      <c r="A108" s="32"/>
      <c r="B108" s="33"/>
      <c r="C108" s="34"/>
      <c r="D108" s="4"/>
      <c r="E108" s="4"/>
      <c r="F108" s="4"/>
      <c r="G108" s="4"/>
      <c r="H108" s="4"/>
      <c r="I108" s="4"/>
      <c r="J108" s="4"/>
      <c r="K108" s="4"/>
      <c r="L108" s="4"/>
      <c r="M108" s="4"/>
      <c r="N108" s="4"/>
      <c r="O108" s="4"/>
      <c r="P108" s="4"/>
      <c r="Q108" s="4"/>
      <c r="R108" s="4"/>
      <c r="S108" s="4"/>
      <c r="T108" s="4"/>
      <c r="U108" s="4"/>
    </row>
    <row r="109" spans="1:21" s="35" customFormat="1" ht="13.5">
      <c r="A109" s="32"/>
      <c r="B109" s="33"/>
      <c r="C109" s="34"/>
      <c r="D109" s="4"/>
      <c r="E109" s="4"/>
      <c r="F109" s="4"/>
      <c r="G109" s="4"/>
      <c r="H109" s="4"/>
      <c r="I109" s="4"/>
      <c r="J109" s="4"/>
      <c r="K109" s="4"/>
      <c r="L109" s="4"/>
      <c r="M109" s="4"/>
      <c r="N109" s="4"/>
      <c r="O109" s="4"/>
      <c r="P109" s="4"/>
      <c r="Q109" s="4"/>
      <c r="R109" s="4"/>
      <c r="S109" s="4"/>
      <c r="T109" s="4"/>
      <c r="U109" s="4"/>
    </row>
    <row r="110" spans="1:21" s="35" customFormat="1" ht="13.5">
      <c r="A110" s="32"/>
      <c r="B110" s="33"/>
      <c r="C110" s="34"/>
      <c r="D110" s="4"/>
      <c r="E110" s="4"/>
      <c r="F110" s="4"/>
      <c r="G110" s="4"/>
      <c r="H110" s="4"/>
      <c r="I110" s="4"/>
      <c r="J110" s="4"/>
      <c r="K110" s="4"/>
      <c r="L110" s="4"/>
      <c r="M110" s="4"/>
      <c r="N110" s="4"/>
      <c r="O110" s="4"/>
      <c r="P110" s="4"/>
      <c r="Q110" s="4"/>
      <c r="R110" s="4"/>
      <c r="S110" s="4"/>
      <c r="T110" s="4"/>
      <c r="U110" s="4"/>
    </row>
    <row r="111" spans="1:21" s="35" customFormat="1" ht="13.5">
      <c r="A111" s="32"/>
      <c r="B111" s="33"/>
      <c r="C111" s="34"/>
      <c r="D111" s="4"/>
      <c r="E111" s="4"/>
      <c r="F111" s="4"/>
      <c r="G111" s="4"/>
      <c r="H111" s="4"/>
      <c r="I111" s="4"/>
      <c r="J111" s="4"/>
      <c r="K111" s="4"/>
      <c r="L111" s="4"/>
      <c r="M111" s="4"/>
      <c r="N111" s="4"/>
      <c r="O111" s="4"/>
      <c r="P111" s="4"/>
      <c r="Q111" s="4"/>
      <c r="R111" s="4"/>
      <c r="S111" s="4"/>
      <c r="T111" s="4"/>
      <c r="U111" s="4"/>
    </row>
    <row r="112" spans="1:21" s="35" customFormat="1" ht="13.5">
      <c r="A112" s="32"/>
      <c r="B112" s="33"/>
      <c r="C112" s="34"/>
      <c r="D112" s="4"/>
      <c r="E112" s="4"/>
      <c r="F112" s="4"/>
      <c r="G112" s="4"/>
      <c r="H112" s="4"/>
      <c r="I112" s="4"/>
      <c r="J112" s="4"/>
      <c r="K112" s="4"/>
      <c r="L112" s="4"/>
      <c r="M112" s="4"/>
      <c r="N112" s="4"/>
      <c r="O112" s="4"/>
      <c r="P112" s="4"/>
      <c r="Q112" s="4"/>
      <c r="R112" s="4"/>
      <c r="S112" s="4"/>
      <c r="T112" s="4"/>
      <c r="U112" s="4"/>
    </row>
    <row r="113" spans="1:21" s="35" customFormat="1" ht="13.5">
      <c r="A113" s="32"/>
      <c r="B113" s="33"/>
      <c r="C113" s="34"/>
      <c r="D113" s="4"/>
      <c r="E113" s="4"/>
      <c r="F113" s="4"/>
      <c r="G113" s="4"/>
      <c r="H113" s="4"/>
      <c r="I113" s="4"/>
      <c r="J113" s="4"/>
      <c r="K113" s="4"/>
      <c r="L113" s="4"/>
      <c r="M113" s="4"/>
      <c r="N113" s="4"/>
      <c r="O113" s="4"/>
      <c r="P113" s="4"/>
      <c r="Q113" s="4"/>
      <c r="R113" s="4"/>
      <c r="S113" s="4"/>
      <c r="T113" s="4"/>
      <c r="U113" s="4"/>
    </row>
    <row r="114" spans="1:21" s="35" customFormat="1" ht="13.5">
      <c r="A114" s="32"/>
      <c r="B114" s="33"/>
      <c r="C114" s="34"/>
      <c r="D114" s="4"/>
      <c r="E114" s="4"/>
      <c r="F114" s="4"/>
      <c r="G114" s="4"/>
      <c r="H114" s="4"/>
      <c r="I114" s="4"/>
      <c r="J114" s="4"/>
      <c r="K114" s="4"/>
      <c r="L114" s="4"/>
      <c r="M114" s="4"/>
      <c r="N114" s="4"/>
      <c r="O114" s="4"/>
      <c r="P114" s="4"/>
      <c r="Q114" s="4"/>
      <c r="R114" s="4"/>
      <c r="S114" s="4"/>
      <c r="T114" s="4"/>
      <c r="U114" s="4"/>
    </row>
    <row r="115" spans="1:21" s="35" customFormat="1" ht="13.5">
      <c r="A115" s="32"/>
      <c r="B115" s="33"/>
      <c r="C115" s="34"/>
      <c r="D115" s="4"/>
      <c r="E115" s="4"/>
      <c r="F115" s="4"/>
      <c r="G115" s="4"/>
      <c r="H115" s="4"/>
      <c r="I115" s="4"/>
      <c r="J115" s="4"/>
      <c r="K115" s="4"/>
      <c r="L115" s="4"/>
      <c r="M115" s="4"/>
      <c r="N115" s="4"/>
      <c r="O115" s="4"/>
      <c r="P115" s="4"/>
      <c r="Q115" s="4"/>
      <c r="R115" s="4"/>
      <c r="S115" s="4"/>
      <c r="T115" s="4"/>
      <c r="U115" s="4"/>
    </row>
    <row r="116" spans="1:21" s="35" customFormat="1" ht="13.5">
      <c r="A116" s="32"/>
      <c r="B116" s="33"/>
      <c r="C116" s="34"/>
      <c r="D116" s="4"/>
      <c r="E116" s="4"/>
      <c r="F116" s="4"/>
      <c r="G116" s="4"/>
      <c r="H116" s="4"/>
      <c r="I116" s="4"/>
      <c r="J116" s="4"/>
      <c r="K116" s="4"/>
      <c r="L116" s="4"/>
      <c r="M116" s="4"/>
      <c r="N116" s="4"/>
      <c r="O116" s="4"/>
      <c r="P116" s="4"/>
      <c r="Q116" s="4"/>
      <c r="R116" s="4"/>
      <c r="S116" s="4"/>
      <c r="T116" s="4"/>
      <c r="U116" s="4"/>
    </row>
    <row r="117" spans="1:21" s="35" customFormat="1" ht="13.5">
      <c r="A117" s="32"/>
      <c r="B117" s="33"/>
      <c r="C117" s="34"/>
      <c r="D117" s="4"/>
      <c r="E117" s="4"/>
      <c r="F117" s="4"/>
      <c r="G117" s="4"/>
      <c r="H117" s="4"/>
      <c r="I117" s="4"/>
      <c r="J117" s="4"/>
      <c r="K117" s="4"/>
      <c r="L117" s="4"/>
      <c r="M117" s="4"/>
      <c r="N117" s="4"/>
      <c r="O117" s="4"/>
      <c r="P117" s="4"/>
      <c r="Q117" s="4"/>
      <c r="R117" s="4"/>
      <c r="S117" s="4"/>
      <c r="T117" s="4"/>
      <c r="U117" s="4"/>
    </row>
    <row r="118" spans="1:21" s="35" customFormat="1" ht="13.5">
      <c r="A118" s="32"/>
      <c r="B118" s="33"/>
      <c r="C118" s="34"/>
      <c r="D118" s="4"/>
      <c r="E118" s="4"/>
      <c r="F118" s="4"/>
      <c r="G118" s="4"/>
      <c r="H118" s="4"/>
      <c r="I118" s="4"/>
      <c r="J118" s="4"/>
      <c r="K118" s="4"/>
      <c r="L118" s="4"/>
      <c r="M118" s="4"/>
      <c r="N118" s="4"/>
      <c r="O118" s="4"/>
      <c r="P118" s="4"/>
      <c r="Q118" s="4"/>
      <c r="R118" s="4"/>
      <c r="S118" s="4"/>
      <c r="T118" s="4"/>
      <c r="U118" s="4"/>
    </row>
    <row r="119" spans="1:21" s="35" customFormat="1" ht="13.5">
      <c r="A119" s="32"/>
      <c r="B119" s="33"/>
      <c r="C119" s="34"/>
      <c r="D119" s="4"/>
      <c r="E119" s="4"/>
      <c r="F119" s="4"/>
      <c r="G119" s="4"/>
      <c r="H119" s="4"/>
      <c r="I119" s="4"/>
      <c r="J119" s="4"/>
      <c r="K119" s="4"/>
      <c r="L119" s="4"/>
      <c r="M119" s="4"/>
      <c r="N119" s="4"/>
      <c r="O119" s="4"/>
      <c r="P119" s="4"/>
      <c r="Q119" s="4"/>
      <c r="R119" s="4"/>
      <c r="S119" s="4"/>
      <c r="T119" s="4"/>
      <c r="U119" s="4"/>
    </row>
    <row r="120" spans="1:21" s="35" customFormat="1" ht="13.5">
      <c r="A120" s="32"/>
      <c r="B120" s="33"/>
      <c r="C120" s="34"/>
      <c r="D120" s="4"/>
      <c r="E120" s="4"/>
      <c r="F120" s="4"/>
      <c r="G120" s="4"/>
      <c r="H120" s="4"/>
      <c r="I120" s="4"/>
      <c r="J120" s="4"/>
      <c r="K120" s="4"/>
      <c r="L120" s="4"/>
      <c r="M120" s="4"/>
      <c r="N120" s="4"/>
      <c r="O120" s="4"/>
      <c r="P120" s="4"/>
      <c r="Q120" s="4"/>
      <c r="R120" s="4"/>
      <c r="S120" s="4"/>
      <c r="T120" s="4"/>
      <c r="U120" s="4"/>
    </row>
    <row r="121" spans="1:21" s="35" customFormat="1" ht="13.5">
      <c r="A121" s="32"/>
      <c r="B121" s="33"/>
      <c r="C121" s="34"/>
      <c r="D121" s="4"/>
      <c r="E121" s="4"/>
      <c r="F121" s="4"/>
      <c r="G121" s="4"/>
      <c r="H121" s="4"/>
      <c r="I121" s="4"/>
      <c r="J121" s="4"/>
      <c r="K121" s="4"/>
      <c r="L121" s="4"/>
      <c r="M121" s="4"/>
      <c r="N121" s="4"/>
      <c r="O121" s="4"/>
      <c r="P121" s="4"/>
      <c r="Q121" s="4"/>
      <c r="R121" s="4"/>
      <c r="S121" s="4"/>
      <c r="T121" s="4"/>
      <c r="U121" s="4"/>
    </row>
    <row r="122" spans="1:21" s="35" customFormat="1" ht="13.5">
      <c r="A122" s="32"/>
      <c r="B122" s="33"/>
      <c r="C122" s="34"/>
      <c r="D122" s="4"/>
      <c r="E122" s="4"/>
      <c r="F122" s="4"/>
      <c r="G122" s="4"/>
      <c r="H122" s="4"/>
      <c r="I122" s="4"/>
      <c r="J122" s="4"/>
      <c r="K122" s="4"/>
      <c r="L122" s="4"/>
      <c r="M122" s="4"/>
      <c r="N122" s="4"/>
      <c r="O122" s="4"/>
      <c r="P122" s="4"/>
      <c r="Q122" s="4"/>
      <c r="R122" s="4"/>
      <c r="S122" s="4"/>
      <c r="T122" s="4"/>
      <c r="U122" s="4"/>
    </row>
    <row r="123" spans="1:21" s="35" customFormat="1" ht="13.5">
      <c r="A123" s="32"/>
      <c r="B123" s="33"/>
      <c r="C123" s="34"/>
      <c r="D123" s="4"/>
      <c r="E123" s="4"/>
      <c r="F123" s="4"/>
      <c r="G123" s="4"/>
      <c r="H123" s="4"/>
      <c r="I123" s="4"/>
      <c r="J123" s="4"/>
      <c r="K123" s="4"/>
      <c r="L123" s="4"/>
      <c r="M123" s="4"/>
      <c r="N123" s="4"/>
      <c r="O123" s="4"/>
      <c r="P123" s="4"/>
      <c r="Q123" s="4"/>
      <c r="R123" s="4"/>
      <c r="S123" s="4"/>
      <c r="T123" s="4"/>
      <c r="U123" s="4"/>
    </row>
    <row r="124" spans="1:21" s="35" customFormat="1" ht="13.5">
      <c r="A124" s="32"/>
      <c r="B124" s="33"/>
      <c r="C124" s="34"/>
      <c r="D124" s="4"/>
      <c r="E124" s="4"/>
      <c r="F124" s="4"/>
      <c r="G124" s="4"/>
      <c r="H124" s="4"/>
      <c r="I124" s="4"/>
      <c r="J124" s="4"/>
      <c r="K124" s="4"/>
      <c r="L124" s="4"/>
      <c r="M124" s="4"/>
      <c r="N124" s="4"/>
      <c r="O124" s="4"/>
      <c r="P124" s="4"/>
      <c r="Q124" s="4"/>
      <c r="R124" s="4"/>
      <c r="S124" s="4"/>
      <c r="T124" s="4"/>
      <c r="U124" s="4"/>
    </row>
    <row r="125" spans="1:21" s="35" customFormat="1" ht="13.5">
      <c r="A125" s="32"/>
      <c r="B125" s="33"/>
      <c r="C125" s="34"/>
      <c r="D125" s="4"/>
      <c r="E125" s="4"/>
      <c r="F125" s="4"/>
      <c r="G125" s="4"/>
      <c r="H125" s="4"/>
      <c r="I125" s="4"/>
      <c r="J125" s="4"/>
      <c r="K125" s="4"/>
      <c r="L125" s="4"/>
      <c r="M125" s="4"/>
      <c r="N125" s="4"/>
      <c r="O125" s="4"/>
      <c r="P125" s="4"/>
      <c r="Q125" s="4"/>
      <c r="R125" s="4"/>
      <c r="S125" s="4"/>
      <c r="T125" s="4"/>
      <c r="U125" s="4"/>
    </row>
    <row r="126" spans="1:21" s="35" customFormat="1" ht="13.5">
      <c r="A126" s="32"/>
      <c r="B126" s="33"/>
      <c r="C126" s="34"/>
      <c r="D126" s="4"/>
      <c r="E126" s="4"/>
      <c r="F126" s="4"/>
      <c r="G126" s="4"/>
      <c r="H126" s="4"/>
      <c r="I126" s="4"/>
      <c r="J126" s="4"/>
      <c r="K126" s="4"/>
      <c r="L126" s="4"/>
      <c r="M126" s="4"/>
      <c r="N126" s="4"/>
      <c r="O126" s="4"/>
      <c r="P126" s="4"/>
      <c r="Q126" s="4"/>
      <c r="R126" s="4"/>
      <c r="S126" s="4"/>
      <c r="T126" s="4"/>
      <c r="U126" s="4"/>
    </row>
  </sheetData>
  <mergeCells count="16">
    <mergeCell ref="B2:C2"/>
    <mergeCell ref="B3:C3"/>
    <mergeCell ref="B9:C9"/>
    <mergeCell ref="C31:C32"/>
    <mergeCell ref="C33:C34"/>
    <mergeCell ref="C35:C36"/>
    <mergeCell ref="B40:C40"/>
    <mergeCell ref="B41:C41"/>
    <mergeCell ref="B77:C77"/>
    <mergeCell ref="B78:C78"/>
    <mergeCell ref="B79:C79"/>
    <mergeCell ref="B80:C80"/>
    <mergeCell ref="B81:C81"/>
    <mergeCell ref="B82:C82"/>
    <mergeCell ref="B83:C83"/>
    <mergeCell ref="B84:C84"/>
  </mergeCells>
  <printOptions/>
  <pageMargins left="0.39375" right="0.39375" top="0.39375" bottom="0.39375" header="0.5118055555555556" footer="0.5118055555555556"/>
  <pageSetup horizontalDpi="300" verticalDpi="300" orientation="portrait" paperSize="9" scale="94"/>
  <rowBreaks count="2" manualBreakCount="2">
    <brk id="32" max="255" man="1"/>
    <brk id="63" max="255" man="1"/>
  </rowBreaks>
</worksheet>
</file>

<file path=xl/worksheets/sheet10.xml><?xml version="1.0" encoding="utf-8"?>
<worksheet xmlns="http://schemas.openxmlformats.org/spreadsheetml/2006/main" xmlns:r="http://schemas.openxmlformats.org/officeDocument/2006/relationships">
  <sheetPr codeName="Arkusz9"/>
  <dimension ref="A4:K13"/>
  <sheetViews>
    <sheetView workbookViewId="0" topLeftCell="A1">
      <selection activeCell="D25" sqref="D25"/>
    </sheetView>
  </sheetViews>
  <sheetFormatPr defaultColWidth="9.00390625" defaultRowHeight="12.75"/>
  <cols>
    <col min="1" max="1" width="7.00390625" style="0" customWidth="1"/>
    <col min="2" max="2" width="41.75390625" style="0" customWidth="1"/>
    <col min="3" max="6" width="14.75390625" style="0" customWidth="1"/>
    <col min="7" max="7" width="15.875" style="0" customWidth="1"/>
    <col min="8" max="10" width="14.75390625" style="0" customWidth="1"/>
    <col min="11" max="11" width="18.125" style="0" customWidth="1"/>
    <col min="12" max="12" width="16.75390625" style="0" customWidth="1"/>
  </cols>
  <sheetData>
    <row r="4" spans="1:10" s="246" customFormat="1" ht="21" customHeight="1">
      <c r="A4" s="244" t="s">
        <v>322</v>
      </c>
      <c r="B4" s="298" t="s">
        <v>323</v>
      </c>
      <c r="C4" s="298"/>
      <c r="D4" s="298"/>
      <c r="E4" s="298"/>
      <c r="F4" s="298"/>
      <c r="G4" s="298"/>
      <c r="H4" s="298"/>
      <c r="I4" s="298"/>
      <c r="J4" s="305"/>
    </row>
    <row r="5" spans="1:11" s="246" customFormat="1" ht="33" customHeight="1">
      <c r="A5" s="270" t="s">
        <v>88</v>
      </c>
      <c r="B5" s="270" t="s">
        <v>586</v>
      </c>
      <c r="C5" s="306" t="s">
        <v>587</v>
      </c>
      <c r="D5" s="306"/>
      <c r="E5" s="306"/>
      <c r="F5" s="306" t="s">
        <v>471</v>
      </c>
      <c r="G5" s="306" t="s">
        <v>588</v>
      </c>
      <c r="H5" s="306" t="s">
        <v>589</v>
      </c>
      <c r="I5" s="306" t="s">
        <v>590</v>
      </c>
      <c r="J5" s="307"/>
      <c r="K5" s="307"/>
    </row>
    <row r="6" spans="1:11" s="246" customFormat="1" ht="28.5" customHeight="1">
      <c r="A6" s="270"/>
      <c r="B6" s="270"/>
      <c r="C6" s="306" t="s">
        <v>591</v>
      </c>
      <c r="D6" s="306" t="s">
        <v>592</v>
      </c>
      <c r="E6" s="306" t="s">
        <v>151</v>
      </c>
      <c r="F6" s="306"/>
      <c r="G6" s="306"/>
      <c r="H6" s="306"/>
      <c r="I6" s="306"/>
      <c r="J6" s="307"/>
      <c r="K6" s="307"/>
    </row>
    <row r="7" spans="1:9" s="246" customFormat="1" ht="15" customHeight="1">
      <c r="A7" s="285"/>
      <c r="B7" s="308"/>
      <c r="C7" s="309"/>
      <c r="D7" s="309"/>
      <c r="E7" s="309"/>
      <c r="F7" s="309">
        <f aca="true" t="shared" si="0" ref="F7:F12">SUM(C7:E7)</f>
        <v>0</v>
      </c>
      <c r="G7" s="309"/>
      <c r="H7" s="309">
        <f aca="true" t="shared" si="1" ref="H7:H12">F7*G7</f>
        <v>0</v>
      </c>
      <c r="I7" s="385">
        <f aca="true" t="shared" si="2" ref="I7:I12">IF($H$95=0,0,H7/$H$95)</f>
        <v>0</v>
      </c>
    </row>
    <row r="8" spans="1:9" s="246" customFormat="1" ht="15" customHeight="1">
      <c r="A8" s="285"/>
      <c r="B8" s="308"/>
      <c r="C8" s="310"/>
      <c r="D8" s="310"/>
      <c r="E8" s="310"/>
      <c r="F8" s="309">
        <f t="shared" si="0"/>
        <v>0</v>
      </c>
      <c r="G8" s="310"/>
      <c r="H8" s="309">
        <f t="shared" si="1"/>
        <v>0</v>
      </c>
      <c r="I8" s="385">
        <f t="shared" si="2"/>
        <v>0</v>
      </c>
    </row>
    <row r="9" spans="1:9" s="246" customFormat="1" ht="15" customHeight="1">
      <c r="A9" s="285"/>
      <c r="B9" s="313"/>
      <c r="C9" s="309"/>
      <c r="D9" s="309"/>
      <c r="E9" s="309"/>
      <c r="F9" s="309">
        <f t="shared" si="0"/>
        <v>0</v>
      </c>
      <c r="G9" s="309"/>
      <c r="H9" s="309">
        <f t="shared" si="1"/>
        <v>0</v>
      </c>
      <c r="I9" s="385">
        <f t="shared" si="2"/>
        <v>0</v>
      </c>
    </row>
    <row r="10" spans="1:9" s="246" customFormat="1" ht="15" customHeight="1">
      <c r="A10" s="285"/>
      <c r="B10" s="313"/>
      <c r="C10" s="309"/>
      <c r="D10" s="309"/>
      <c r="E10" s="309"/>
      <c r="F10" s="309">
        <f t="shared" si="0"/>
        <v>0</v>
      </c>
      <c r="G10" s="309"/>
      <c r="H10" s="309">
        <f t="shared" si="1"/>
        <v>0</v>
      </c>
      <c r="I10" s="385">
        <f t="shared" si="2"/>
        <v>0</v>
      </c>
    </row>
    <row r="11" spans="1:9" s="246" customFormat="1" ht="15" customHeight="1">
      <c r="A11" s="285"/>
      <c r="B11" s="313"/>
      <c r="C11" s="309"/>
      <c r="D11" s="309"/>
      <c r="E11" s="309"/>
      <c r="F11" s="309">
        <f t="shared" si="0"/>
        <v>0</v>
      </c>
      <c r="G11" s="309"/>
      <c r="H11" s="309">
        <f t="shared" si="1"/>
        <v>0</v>
      </c>
      <c r="I11" s="385">
        <f t="shared" si="2"/>
        <v>0</v>
      </c>
    </row>
    <row r="12" spans="1:9" s="246" customFormat="1" ht="15" customHeight="1">
      <c r="A12" s="285"/>
      <c r="B12" s="313"/>
      <c r="C12" s="309"/>
      <c r="D12" s="309"/>
      <c r="E12" s="309"/>
      <c r="F12" s="309">
        <f t="shared" si="0"/>
        <v>0</v>
      </c>
      <c r="G12" s="309"/>
      <c r="H12" s="309">
        <f t="shared" si="1"/>
        <v>0</v>
      </c>
      <c r="I12" s="385">
        <f t="shared" si="2"/>
        <v>0</v>
      </c>
    </row>
    <row r="13" spans="1:9" s="297" customFormat="1" ht="15" customHeight="1">
      <c r="A13" s="289"/>
      <c r="B13" s="386" t="s">
        <v>471</v>
      </c>
      <c r="C13" s="316">
        <f aca="true" t="shared" si="3" ref="C13:I13">SUM(C7:C12)</f>
        <v>0</v>
      </c>
      <c r="D13" s="316">
        <f t="shared" si="3"/>
        <v>0</v>
      </c>
      <c r="E13" s="316">
        <f t="shared" si="3"/>
        <v>0</v>
      </c>
      <c r="F13" s="316">
        <f t="shared" si="3"/>
        <v>0</v>
      </c>
      <c r="G13" s="316">
        <f t="shared" si="3"/>
        <v>0</v>
      </c>
      <c r="H13" s="316">
        <f t="shared" si="3"/>
        <v>0</v>
      </c>
      <c r="I13" s="387">
        <f t="shared" si="3"/>
        <v>0</v>
      </c>
    </row>
  </sheetData>
  <mergeCells count="8">
    <mergeCell ref="B4:I4"/>
    <mergeCell ref="A5:A6"/>
    <mergeCell ref="B5:B6"/>
    <mergeCell ref="C5:E5"/>
    <mergeCell ref="F5:F6"/>
    <mergeCell ref="G5:G6"/>
    <mergeCell ref="H5:H6"/>
    <mergeCell ref="I5:I6"/>
  </mergeCells>
  <conditionalFormatting sqref="B7:B13 C8:E8 C13:I13 G8 I7:I13">
    <cfRule type="expression" priority="1" dxfId="0" stopIfTrue="1">
      <formula>$K$108=TRUE</formula>
    </cfRule>
  </conditionalFormatting>
  <conditionalFormatting sqref="C7:E7 C9:E12 F7:F12 G7 G9:G12 H7:H12">
    <cfRule type="expression" priority="2" dxfId="0" stopIfTrue="1">
      <formula>$K$108=TRUE</formula>
    </cfRule>
    <cfRule type="cellIs" priority="3" dxfId="1" operator="notEqual" stopIfTrue="1">
      <formula>""</formula>
    </cfRule>
  </conditionalFormatting>
  <conditionalFormatting sqref="C5 E6:F6 H5:I5">
    <cfRule type="expression" priority="4" dxfId="0" stopIfTrue="1">
      <formula>$K$107=TRUE</formula>
    </cfRule>
  </conditionalFormatting>
  <printOptions horizontalCentered="1"/>
  <pageMargins left="0.39375" right="0.39375" top="0.984027777777778" bottom="0.9840277777777778" header="0.5118055555555556" footer="0.5118055555555556"/>
  <pageSetup horizontalDpi="300" verticalDpi="300" orientation="landscape" paperSize="9" scale="92"/>
  <headerFooter alignWithMargins="0">
    <oddHeader>&amp;L&amp;"Arial,Kursywa"&amp;8Sprawozdanie finansowe za 2006 rok Samodzielnego Publicznego ZespoŁu Przychodni Specjalistycznych we Włoclawku</oddHeader>
  </headerFooter>
</worksheet>
</file>

<file path=xl/worksheets/sheet11.xml><?xml version="1.0" encoding="utf-8"?>
<worksheet xmlns="http://schemas.openxmlformats.org/spreadsheetml/2006/main" xmlns:r="http://schemas.openxmlformats.org/officeDocument/2006/relationships">
  <sheetPr codeName="Arkusz10"/>
  <dimension ref="A4:F95"/>
  <sheetViews>
    <sheetView workbookViewId="0" topLeftCell="A1">
      <selection activeCell="C27" sqref="C27"/>
    </sheetView>
  </sheetViews>
  <sheetFormatPr defaultColWidth="9.00390625" defaultRowHeight="12.75"/>
  <cols>
    <col min="1" max="1" width="7.00390625" style="317" customWidth="1"/>
    <col min="2" max="2" width="72.375" style="317" customWidth="1"/>
    <col min="3" max="3" width="14.25390625" style="318" customWidth="1"/>
    <col min="4" max="4" width="14.125" style="318" customWidth="1"/>
    <col min="5" max="16384" width="9.125" style="256" customWidth="1"/>
  </cols>
  <sheetData>
    <row r="4" spans="1:4" ht="21.75">
      <c r="A4" s="247" t="s">
        <v>324</v>
      </c>
      <c r="B4" s="320" t="s">
        <v>325</v>
      </c>
      <c r="C4" s="321" t="s">
        <v>478</v>
      </c>
      <c r="D4" s="321" t="s">
        <v>479</v>
      </c>
    </row>
    <row r="5" spans="1:4" ht="11.25">
      <c r="A5" s="333" t="s">
        <v>107</v>
      </c>
      <c r="B5" s="349" t="s">
        <v>593</v>
      </c>
      <c r="C5" s="328"/>
      <c r="D5" s="328"/>
    </row>
    <row r="6" spans="1:4" ht="11.25">
      <c r="A6" s="333" t="s">
        <v>109</v>
      </c>
      <c r="B6" s="349" t="s">
        <v>594</v>
      </c>
      <c r="C6" s="328">
        <v>436169.32</v>
      </c>
      <c r="D6" s="328">
        <v>356169.32</v>
      </c>
    </row>
    <row r="7" spans="1:4" ht="11.25">
      <c r="A7" s="333" t="s">
        <v>111</v>
      </c>
      <c r="B7" s="349" t="s">
        <v>595</v>
      </c>
      <c r="C7" s="328"/>
      <c r="D7" s="328"/>
    </row>
    <row r="8" spans="1:4" ht="11.25">
      <c r="A8" s="333" t="s">
        <v>113</v>
      </c>
      <c r="B8" s="349" t="s">
        <v>596</v>
      </c>
      <c r="C8" s="328"/>
      <c r="D8" s="328"/>
    </row>
    <row r="9" spans="1:4" ht="11.25">
      <c r="A9" s="326" t="s">
        <v>115</v>
      </c>
      <c r="B9" s="327" t="s">
        <v>597</v>
      </c>
      <c r="C9" s="328"/>
      <c r="D9" s="328"/>
    </row>
    <row r="10" spans="1:4" ht="11.25">
      <c r="A10" s="388"/>
      <c r="B10" s="389" t="s">
        <v>471</v>
      </c>
      <c r="C10" s="369">
        <f>SUM(C5:C9)</f>
        <v>436169.32</v>
      </c>
      <c r="D10" s="369">
        <f>SUM(D5:D9)</f>
        <v>356169.32</v>
      </c>
    </row>
    <row r="11" spans="1:4" ht="10.5">
      <c r="A11" s="352"/>
      <c r="B11" s="353"/>
      <c r="C11" s="354"/>
      <c r="D11" s="354"/>
    </row>
    <row r="12" spans="1:4" ht="10.5">
      <c r="A12" s="352"/>
      <c r="B12" s="353"/>
      <c r="C12" s="354"/>
      <c r="D12" s="354"/>
    </row>
    <row r="13" spans="1:4" ht="16.5" customHeight="1">
      <c r="A13" s="247" t="s">
        <v>326</v>
      </c>
      <c r="B13" s="320" t="s">
        <v>327</v>
      </c>
      <c r="C13" s="321" t="s">
        <v>598</v>
      </c>
      <c r="D13" s="322"/>
    </row>
    <row r="14" spans="1:4" ht="11.25">
      <c r="A14" s="341" t="s">
        <v>107</v>
      </c>
      <c r="B14" s="342" t="s">
        <v>472</v>
      </c>
      <c r="C14" s="390">
        <v>356169.32</v>
      </c>
      <c r="D14" s="322"/>
    </row>
    <row r="15" spans="1:4" ht="11.25">
      <c r="A15" s="391" t="s">
        <v>109</v>
      </c>
      <c r="B15" s="392" t="s">
        <v>599</v>
      </c>
      <c r="C15" s="358">
        <f>SUM(C16:C18)</f>
        <v>80000</v>
      </c>
      <c r="D15" s="322"/>
    </row>
    <row r="16" spans="1:4" ht="11.25">
      <c r="A16" s="326" t="s">
        <v>436</v>
      </c>
      <c r="B16" s="327" t="s">
        <v>600</v>
      </c>
      <c r="C16" s="328"/>
      <c r="D16" s="322"/>
    </row>
    <row r="17" spans="1:4" ht="11.25">
      <c r="A17" s="326" t="s">
        <v>436</v>
      </c>
      <c r="B17" s="327" t="s">
        <v>601</v>
      </c>
      <c r="C17" s="328"/>
      <c r="D17" s="322"/>
    </row>
    <row r="18" spans="1:4" ht="11.25">
      <c r="A18" s="326" t="s">
        <v>436</v>
      </c>
      <c r="B18" s="327" t="s">
        <v>151</v>
      </c>
      <c r="C18" s="328">
        <v>80000</v>
      </c>
      <c r="D18" s="322"/>
    </row>
    <row r="19" spans="1:4" ht="11.25">
      <c r="A19" s="391" t="s">
        <v>111</v>
      </c>
      <c r="B19" s="392" t="s">
        <v>602</v>
      </c>
      <c r="C19" s="358">
        <f>SUM(C20:C22)</f>
        <v>0</v>
      </c>
      <c r="D19" s="322"/>
    </row>
    <row r="20" spans="1:4" ht="11.25">
      <c r="A20" s="326" t="s">
        <v>436</v>
      </c>
      <c r="B20" s="327" t="s">
        <v>603</v>
      </c>
      <c r="C20" s="328"/>
      <c r="D20" s="322"/>
    </row>
    <row r="21" spans="1:4" ht="11.25">
      <c r="A21" s="326" t="s">
        <v>436</v>
      </c>
      <c r="B21" s="327" t="s">
        <v>604</v>
      </c>
      <c r="C21" s="328"/>
      <c r="D21" s="322"/>
    </row>
    <row r="22" spans="1:4" ht="11.25">
      <c r="A22" s="326" t="s">
        <v>436</v>
      </c>
      <c r="B22" s="327" t="s">
        <v>151</v>
      </c>
      <c r="C22" s="328"/>
      <c r="D22" s="322"/>
    </row>
    <row r="23" spans="1:4" ht="11.25">
      <c r="A23" s="319"/>
      <c r="B23" s="320" t="s">
        <v>477</v>
      </c>
      <c r="C23" s="330">
        <f>C14+C15-C19</f>
        <v>436169.32</v>
      </c>
      <c r="D23" s="322"/>
    </row>
    <row r="24" spans="1:4" ht="10.5">
      <c r="A24" s="335"/>
      <c r="B24" s="336"/>
      <c r="C24" s="337"/>
      <c r="D24" s="322"/>
    </row>
    <row r="25" spans="1:4" ht="10.5">
      <c r="A25" s="346"/>
      <c r="B25" s="347"/>
      <c r="C25" s="348"/>
      <c r="D25" s="348"/>
    </row>
    <row r="26" spans="1:4" ht="21.75">
      <c r="A26" s="247" t="s">
        <v>328</v>
      </c>
      <c r="B26" s="320" t="s">
        <v>329</v>
      </c>
      <c r="C26" s="321" t="s">
        <v>478</v>
      </c>
      <c r="D26" s="321" t="s">
        <v>479</v>
      </c>
    </row>
    <row r="27" spans="1:4" ht="11.25">
      <c r="A27" s="333" t="s">
        <v>107</v>
      </c>
      <c r="B27" s="349" t="s">
        <v>605</v>
      </c>
      <c r="C27" s="328"/>
      <c r="D27" s="328"/>
    </row>
    <row r="28" spans="1:4" ht="11.25">
      <c r="A28" s="333" t="s">
        <v>109</v>
      </c>
      <c r="B28" s="349" t="s">
        <v>606</v>
      </c>
      <c r="C28" s="328"/>
      <c r="D28" s="328"/>
    </row>
    <row r="29" spans="1:4" ht="11.25">
      <c r="A29" s="333" t="s">
        <v>436</v>
      </c>
      <c r="B29" s="349" t="s">
        <v>607</v>
      </c>
      <c r="C29" s="328"/>
      <c r="D29" s="328"/>
    </row>
    <row r="30" spans="1:4" ht="11.25">
      <c r="A30" s="333" t="s">
        <v>111</v>
      </c>
      <c r="B30" s="349" t="s">
        <v>608</v>
      </c>
      <c r="C30" s="328"/>
      <c r="D30" s="328"/>
    </row>
    <row r="31" spans="1:4" ht="11.25">
      <c r="A31" s="326" t="s">
        <v>113</v>
      </c>
      <c r="B31" s="327" t="s">
        <v>609</v>
      </c>
      <c r="C31" s="328"/>
      <c r="D31" s="328"/>
    </row>
    <row r="32" spans="1:4" ht="11.25">
      <c r="A32" s="319"/>
      <c r="B32" s="320" t="s">
        <v>471</v>
      </c>
      <c r="C32" s="330">
        <f>SUM(C27:C31)-C29</f>
        <v>0</v>
      </c>
      <c r="D32" s="330">
        <f>SUM(D27:D31)-D29</f>
        <v>0</v>
      </c>
    </row>
    <row r="33" spans="1:4" ht="10.5">
      <c r="A33" s="335"/>
      <c r="B33" s="336"/>
      <c r="C33" s="337"/>
      <c r="D33" s="337"/>
    </row>
    <row r="34" spans="1:4" ht="10.5">
      <c r="A34" s="335"/>
      <c r="B34" s="336"/>
      <c r="C34" s="337"/>
      <c r="D34" s="337"/>
    </row>
    <row r="35" spans="1:4" ht="17.25" customHeight="1">
      <c r="A35" s="319" t="s">
        <v>330</v>
      </c>
      <c r="B35" s="320" t="s">
        <v>331</v>
      </c>
      <c r="C35" s="321" t="s">
        <v>598</v>
      </c>
      <c r="D35" s="322"/>
    </row>
    <row r="36" spans="1:4" ht="11.25">
      <c r="A36" s="341" t="s">
        <v>107</v>
      </c>
      <c r="B36" s="342" t="s">
        <v>472</v>
      </c>
      <c r="C36" s="390"/>
      <c r="D36" s="322"/>
    </row>
    <row r="37" spans="1:4" ht="11.25">
      <c r="A37" s="391" t="s">
        <v>109</v>
      </c>
      <c r="B37" s="392" t="s">
        <v>599</v>
      </c>
      <c r="C37" s="358">
        <f>SUM(C38:C40)</f>
        <v>0</v>
      </c>
      <c r="D37" s="322"/>
    </row>
    <row r="38" spans="1:4" ht="11.25">
      <c r="A38" s="326" t="s">
        <v>436</v>
      </c>
      <c r="B38" s="327" t="s">
        <v>600</v>
      </c>
      <c r="C38" s="328"/>
      <c r="D38" s="322"/>
    </row>
    <row r="39" spans="1:4" ht="11.25">
      <c r="A39" s="326" t="s">
        <v>436</v>
      </c>
      <c r="B39" s="327" t="s">
        <v>601</v>
      </c>
      <c r="C39" s="328"/>
      <c r="D39" s="322"/>
    </row>
    <row r="40" spans="1:4" ht="11.25">
      <c r="A40" s="326" t="s">
        <v>436</v>
      </c>
      <c r="B40" s="327" t="s">
        <v>151</v>
      </c>
      <c r="C40" s="328"/>
      <c r="D40" s="322"/>
    </row>
    <row r="41" spans="1:4" ht="11.25">
      <c r="A41" s="391" t="s">
        <v>111</v>
      </c>
      <c r="B41" s="392" t="s">
        <v>602</v>
      </c>
      <c r="C41" s="358">
        <f>SUM(C42:C44)</f>
        <v>0</v>
      </c>
      <c r="D41" s="322"/>
    </row>
    <row r="42" spans="1:4" ht="11.25">
      <c r="A42" s="326" t="s">
        <v>436</v>
      </c>
      <c r="B42" s="327" t="s">
        <v>603</v>
      </c>
      <c r="C42" s="328"/>
      <c r="D42" s="322"/>
    </row>
    <row r="43" spans="1:4" ht="11.25">
      <c r="A43" s="326" t="s">
        <v>436</v>
      </c>
      <c r="B43" s="327" t="s">
        <v>604</v>
      </c>
      <c r="C43" s="328"/>
      <c r="D43" s="322"/>
    </row>
    <row r="44" spans="1:4" ht="11.25">
      <c r="A44" s="326" t="s">
        <v>436</v>
      </c>
      <c r="B44" s="327" t="s">
        <v>151</v>
      </c>
      <c r="C44" s="328"/>
      <c r="D44" s="322"/>
    </row>
    <row r="45" spans="1:4" ht="11.25">
      <c r="A45" s="319"/>
      <c r="B45" s="320" t="s">
        <v>477</v>
      </c>
      <c r="C45" s="330">
        <f>C36+C37-C41</f>
        <v>0</v>
      </c>
      <c r="D45" s="322"/>
    </row>
    <row r="46" spans="1:4" ht="10.5">
      <c r="A46" s="335"/>
      <c r="B46" s="336"/>
      <c r="C46" s="337"/>
      <c r="D46" s="337"/>
    </row>
    <row r="47" spans="1:4" ht="10.5">
      <c r="A47" s="335"/>
      <c r="B47" s="336"/>
      <c r="C47" s="337"/>
      <c r="D47" s="337"/>
    </row>
    <row r="48" spans="1:4" ht="21.75">
      <c r="A48" s="319" t="s">
        <v>332</v>
      </c>
      <c r="B48" s="320" t="s">
        <v>333</v>
      </c>
      <c r="C48" s="321" t="s">
        <v>478</v>
      </c>
      <c r="D48" s="321" t="s">
        <v>479</v>
      </c>
    </row>
    <row r="49" spans="1:4" ht="11.25">
      <c r="A49" s="333" t="s">
        <v>107</v>
      </c>
      <c r="B49" s="349"/>
      <c r="C49" s="328"/>
      <c r="D49" s="328"/>
    </row>
    <row r="50" spans="1:4" ht="11.25">
      <c r="A50" s="333" t="s">
        <v>109</v>
      </c>
      <c r="B50" s="349"/>
      <c r="C50" s="328"/>
      <c r="D50" s="328"/>
    </row>
    <row r="51" spans="1:4" ht="10.5">
      <c r="A51" s="333"/>
      <c r="B51" s="349"/>
      <c r="C51" s="328"/>
      <c r="D51" s="328"/>
    </row>
    <row r="52" spans="1:4" ht="10.5">
      <c r="A52" s="333"/>
      <c r="B52" s="349"/>
      <c r="C52" s="328"/>
      <c r="D52" s="328"/>
    </row>
    <row r="53" spans="1:4" ht="10.5">
      <c r="A53" s="326"/>
      <c r="B53" s="327"/>
      <c r="C53" s="328"/>
      <c r="D53" s="328"/>
    </row>
    <row r="54" spans="1:4" ht="11.25">
      <c r="A54" s="319"/>
      <c r="B54" s="320" t="s">
        <v>471</v>
      </c>
      <c r="C54" s="330">
        <f>SUM(C49:C53)</f>
        <v>0</v>
      </c>
      <c r="D54" s="330">
        <f>SUM(D49:D53)</f>
        <v>0</v>
      </c>
    </row>
    <row r="55" spans="1:4" ht="10.5">
      <c r="A55" s="335"/>
      <c r="B55" s="336"/>
      <c r="C55" s="337"/>
      <c r="D55" s="337"/>
    </row>
    <row r="56" spans="1:4" ht="10.5">
      <c r="A56" s="335"/>
      <c r="B56" s="336"/>
      <c r="C56" s="337"/>
      <c r="D56" s="337"/>
    </row>
    <row r="57" spans="1:4" ht="18.75" customHeight="1">
      <c r="A57" s="319" t="s">
        <v>334</v>
      </c>
      <c r="B57" s="320" t="s">
        <v>335</v>
      </c>
      <c r="C57" s="321" t="s">
        <v>598</v>
      </c>
      <c r="D57" s="322"/>
    </row>
    <row r="58" spans="1:4" ht="11.25">
      <c r="A58" s="341" t="s">
        <v>107</v>
      </c>
      <c r="B58" s="342" t="s">
        <v>472</v>
      </c>
      <c r="C58" s="390"/>
      <c r="D58" s="322"/>
    </row>
    <row r="59" spans="1:4" ht="11.25">
      <c r="A59" s="391" t="s">
        <v>109</v>
      </c>
      <c r="B59" s="392" t="s">
        <v>599</v>
      </c>
      <c r="C59" s="358">
        <f>SUM(C60:C62)</f>
        <v>0</v>
      </c>
      <c r="D59" s="322"/>
    </row>
    <row r="60" spans="1:4" ht="11.25">
      <c r="A60" s="326"/>
      <c r="B60" s="327" t="s">
        <v>600</v>
      </c>
      <c r="C60" s="328"/>
      <c r="D60" s="322"/>
    </row>
    <row r="61" spans="1:4" ht="11.25">
      <c r="A61" s="326"/>
      <c r="B61" s="327" t="s">
        <v>601</v>
      </c>
      <c r="C61" s="328"/>
      <c r="D61" s="322"/>
    </row>
    <row r="62" spans="1:4" ht="11.25">
      <c r="A62" s="326"/>
      <c r="B62" s="327" t="s">
        <v>151</v>
      </c>
      <c r="C62" s="328"/>
      <c r="D62" s="322"/>
    </row>
    <row r="63" spans="1:4" ht="11.25">
      <c r="A63" s="391" t="s">
        <v>111</v>
      </c>
      <c r="B63" s="392" t="s">
        <v>602</v>
      </c>
      <c r="C63" s="358">
        <f>SUM(C64:C66)</f>
        <v>0</v>
      </c>
      <c r="D63" s="322"/>
    </row>
    <row r="64" spans="1:4" ht="11.25">
      <c r="A64" s="326"/>
      <c r="B64" s="327" t="s">
        <v>603</v>
      </c>
      <c r="C64" s="328"/>
      <c r="D64" s="322"/>
    </row>
    <row r="65" spans="1:4" ht="11.25">
      <c r="A65" s="326"/>
      <c r="B65" s="327" t="s">
        <v>604</v>
      </c>
      <c r="C65" s="328"/>
      <c r="D65" s="322"/>
    </row>
    <row r="66" spans="1:4" ht="11.25">
      <c r="A66" s="326"/>
      <c r="B66" s="327" t="s">
        <v>151</v>
      </c>
      <c r="C66" s="328"/>
      <c r="D66" s="322"/>
    </row>
    <row r="67" spans="1:4" ht="11.25">
      <c r="A67" s="319"/>
      <c r="B67" s="320" t="s">
        <v>477</v>
      </c>
      <c r="C67" s="330">
        <f>C58+C59-C63</f>
        <v>0</v>
      </c>
      <c r="D67" s="322"/>
    </row>
    <row r="70" spans="1:5" s="397" customFormat="1" ht="23.25" customHeight="1">
      <c r="A70" s="247" t="s">
        <v>336</v>
      </c>
      <c r="B70" s="393" t="s">
        <v>337</v>
      </c>
      <c r="C70" s="394" t="s">
        <v>610</v>
      </c>
      <c r="D70" s="395"/>
      <c r="E70" s="396"/>
    </row>
    <row r="71" spans="1:5" s="403" customFormat="1" ht="36.75" customHeight="1">
      <c r="A71" s="398" t="s">
        <v>2</v>
      </c>
      <c r="B71" s="399" t="s">
        <v>611</v>
      </c>
      <c r="C71" s="400">
        <v>-5488178.38</v>
      </c>
      <c r="D71" s="401"/>
      <c r="E71" s="402"/>
    </row>
    <row r="72" spans="1:5" s="403" customFormat="1" ht="15" customHeight="1">
      <c r="A72" s="398" t="s">
        <v>21</v>
      </c>
      <c r="B72" s="399" t="s">
        <v>612</v>
      </c>
      <c r="C72" s="400"/>
      <c r="D72" s="401"/>
      <c r="E72" s="402"/>
    </row>
    <row r="73" spans="1:5" s="403" customFormat="1" ht="15" customHeight="1">
      <c r="A73" s="404" t="s">
        <v>26</v>
      </c>
      <c r="B73" s="405" t="s">
        <v>613</v>
      </c>
      <c r="C73" s="406">
        <f>SUM(C74:C80)</f>
        <v>1019579.77</v>
      </c>
      <c r="D73" s="401"/>
      <c r="E73" s="402"/>
    </row>
    <row r="74" spans="1:5" s="403" customFormat="1" ht="15" customHeight="1">
      <c r="A74" s="398" t="s">
        <v>107</v>
      </c>
      <c r="B74" s="399" t="s">
        <v>603</v>
      </c>
      <c r="C74" s="400">
        <v>1019579.77</v>
      </c>
      <c r="D74" s="401"/>
      <c r="E74" s="402"/>
    </row>
    <row r="75" spans="1:5" s="403" customFormat="1" ht="15" customHeight="1">
      <c r="A75" s="398" t="s">
        <v>109</v>
      </c>
      <c r="B75" s="399" t="s">
        <v>614</v>
      </c>
      <c r="C75" s="400"/>
      <c r="D75" s="401"/>
      <c r="E75" s="402"/>
    </row>
    <row r="76" spans="1:5" s="403" customFormat="1" ht="15" customHeight="1">
      <c r="A76" s="398" t="s">
        <v>111</v>
      </c>
      <c r="B76" s="399" t="s">
        <v>615</v>
      </c>
      <c r="C76" s="400"/>
      <c r="D76" s="401"/>
      <c r="E76" s="402"/>
    </row>
    <row r="77" spans="1:5" s="403" customFormat="1" ht="15" customHeight="1">
      <c r="A77" s="398" t="s">
        <v>113</v>
      </c>
      <c r="B77" s="399" t="s">
        <v>616</v>
      </c>
      <c r="C77" s="400"/>
      <c r="D77" s="401"/>
      <c r="E77" s="402"/>
    </row>
    <row r="78" spans="1:5" s="403" customFormat="1" ht="15" customHeight="1">
      <c r="A78" s="398" t="s">
        <v>115</v>
      </c>
      <c r="B78" s="399" t="s">
        <v>617</v>
      </c>
      <c r="C78" s="400"/>
      <c r="D78" s="401"/>
      <c r="E78" s="402"/>
    </row>
    <row r="79" spans="1:5" s="403" customFormat="1" ht="15" customHeight="1">
      <c r="A79" s="398" t="s">
        <v>202</v>
      </c>
      <c r="B79" s="399" t="s">
        <v>618</v>
      </c>
      <c r="C79" s="400"/>
      <c r="D79" s="401"/>
      <c r="E79" s="402"/>
    </row>
    <row r="80" spans="1:4" s="403" customFormat="1" ht="15" customHeight="1">
      <c r="A80" s="398" t="s">
        <v>204</v>
      </c>
      <c r="B80" s="399" t="s">
        <v>151</v>
      </c>
      <c r="C80" s="400"/>
      <c r="D80" s="407"/>
    </row>
    <row r="81" spans="1:4" s="397" customFormat="1" ht="15" customHeight="1">
      <c r="A81" s="408" t="s">
        <v>26</v>
      </c>
      <c r="B81" s="393" t="s">
        <v>619</v>
      </c>
      <c r="C81" s="409">
        <f>C71+C72+C73</f>
        <v>-4468598.609999999</v>
      </c>
      <c r="D81" s="410"/>
    </row>
    <row r="84" spans="1:6" ht="19.5" customHeight="1">
      <c r="A84" s="247" t="s">
        <v>338</v>
      </c>
      <c r="B84" s="393" t="s">
        <v>339</v>
      </c>
      <c r="C84" s="394" t="s">
        <v>610</v>
      </c>
      <c r="D84" s="395"/>
      <c r="E84" s="396"/>
      <c r="F84" s="396"/>
    </row>
    <row r="85" spans="1:5" ht="24.75" customHeight="1">
      <c r="A85" s="398" t="s">
        <v>2</v>
      </c>
      <c r="B85" s="399" t="s">
        <v>611</v>
      </c>
      <c r="C85" s="400"/>
      <c r="D85" s="401"/>
      <c r="E85" s="402"/>
    </row>
    <row r="86" spans="1:5" ht="15" customHeight="1">
      <c r="A86" s="398" t="s">
        <v>21</v>
      </c>
      <c r="B86" s="399" t="s">
        <v>620</v>
      </c>
      <c r="C86" s="400"/>
      <c r="D86" s="401"/>
      <c r="E86" s="402"/>
    </row>
    <row r="87" spans="1:5" ht="15" customHeight="1">
      <c r="A87" s="404" t="s">
        <v>26</v>
      </c>
      <c r="B87" s="405" t="s">
        <v>621</v>
      </c>
      <c r="C87" s="406">
        <f>SUM(C88:C94)</f>
        <v>0</v>
      </c>
      <c r="D87" s="401"/>
      <c r="E87" s="402"/>
    </row>
    <row r="88" spans="1:5" ht="15" customHeight="1">
      <c r="A88" s="398" t="s">
        <v>107</v>
      </c>
      <c r="B88" s="399" t="s">
        <v>622</v>
      </c>
      <c r="C88" s="400"/>
      <c r="D88" s="401"/>
      <c r="E88" s="402"/>
    </row>
    <row r="89" spans="1:5" ht="15" customHeight="1">
      <c r="A89" s="398" t="s">
        <v>109</v>
      </c>
      <c r="B89" s="399" t="s">
        <v>623</v>
      </c>
      <c r="C89" s="400"/>
      <c r="D89" s="401"/>
      <c r="E89" s="402"/>
    </row>
    <row r="90" spans="1:5" ht="15" customHeight="1">
      <c r="A90" s="398" t="s">
        <v>111</v>
      </c>
      <c r="B90" s="399" t="s">
        <v>624</v>
      </c>
      <c r="C90" s="400"/>
      <c r="D90" s="401"/>
      <c r="E90" s="402"/>
    </row>
    <row r="91" spans="1:5" ht="15" customHeight="1">
      <c r="A91" s="398" t="s">
        <v>113</v>
      </c>
      <c r="B91" s="399" t="s">
        <v>625</v>
      </c>
      <c r="C91" s="400"/>
      <c r="D91" s="401"/>
      <c r="E91" s="402"/>
    </row>
    <row r="92" spans="1:5" ht="15" customHeight="1">
      <c r="A92" s="398" t="s">
        <v>115</v>
      </c>
      <c r="B92" s="399" t="s">
        <v>626</v>
      </c>
      <c r="C92" s="400"/>
      <c r="D92" s="401"/>
      <c r="E92" s="402"/>
    </row>
    <row r="93" spans="1:5" ht="15" customHeight="1">
      <c r="A93" s="398" t="s">
        <v>202</v>
      </c>
      <c r="B93" s="399" t="s">
        <v>627</v>
      </c>
      <c r="C93" s="400"/>
      <c r="D93" s="401"/>
      <c r="E93" s="402"/>
    </row>
    <row r="94" spans="1:5" ht="15" customHeight="1">
      <c r="A94" s="398" t="s">
        <v>204</v>
      </c>
      <c r="B94" s="399" t="s">
        <v>151</v>
      </c>
      <c r="C94" s="400"/>
      <c r="D94" s="401"/>
      <c r="E94" s="402"/>
    </row>
    <row r="95" spans="1:4" s="397" customFormat="1" ht="15" customHeight="1">
      <c r="A95" s="408" t="s">
        <v>26</v>
      </c>
      <c r="B95" s="393" t="s">
        <v>628</v>
      </c>
      <c r="C95" s="409">
        <f>C85+C86+C87</f>
        <v>0</v>
      </c>
      <c r="D95" s="410"/>
    </row>
  </sheetData>
  <printOptions horizontalCentered="1"/>
  <pageMargins left="0.7875" right="0.7875" top="0.984027777777778" bottom="0.9840277777777778" header="0.5118055555555556" footer="0.5118055555555556"/>
  <pageSetup horizontalDpi="300" verticalDpi="300" orientation="portrait" paperSize="9" scale="80"/>
  <headerFooter alignWithMargins="0">
    <oddHeader xml:space="preserve">&amp;L&amp;"Arial,Kursywa"&amp;8Sprawozdanie finansowe za 2006 rok Samodzielnego Publicznego Zespołu Przychodni Specjalistycznych we Włoclawku </oddHeader>
  </headerFooter>
  <rowBreaks count="1" manualBreakCount="1">
    <brk id="69" max="255" man="1"/>
  </rowBreaks>
</worksheet>
</file>

<file path=xl/worksheets/sheet12.xml><?xml version="1.0" encoding="utf-8"?>
<worksheet xmlns="http://schemas.openxmlformats.org/spreadsheetml/2006/main" xmlns:r="http://schemas.openxmlformats.org/officeDocument/2006/relationships">
  <sheetPr codeName="Arkusz11"/>
  <dimension ref="A4:J30"/>
  <sheetViews>
    <sheetView workbookViewId="0" topLeftCell="A1">
      <selection activeCell="J21" sqref="J21"/>
    </sheetView>
  </sheetViews>
  <sheetFormatPr defaultColWidth="9.00390625" defaultRowHeight="12.75"/>
  <cols>
    <col min="1" max="1" width="7.625" style="411" customWidth="1"/>
    <col min="2" max="2" width="30.625" style="411" customWidth="1"/>
    <col min="3" max="3" width="12.625" style="412" customWidth="1"/>
    <col min="4" max="4" width="12.375" style="412" customWidth="1"/>
    <col min="5" max="5" width="11.75390625" style="412" customWidth="1"/>
    <col min="6" max="7" width="11.25390625" style="412" customWidth="1"/>
    <col min="8" max="10" width="11.25390625" style="413" customWidth="1"/>
    <col min="11" max="11" width="12.125" style="0" customWidth="1"/>
    <col min="12" max="12" width="12.375" style="0" customWidth="1"/>
    <col min="13" max="13" width="11.75390625" style="0" customWidth="1"/>
  </cols>
  <sheetData>
    <row r="4" spans="1:10" s="188" customFormat="1" ht="16.5" customHeight="1">
      <c r="A4" s="247" t="s">
        <v>340</v>
      </c>
      <c r="B4" s="414" t="s">
        <v>341</v>
      </c>
      <c r="C4" s="414"/>
      <c r="D4" s="414"/>
      <c r="E4" s="414"/>
      <c r="F4" s="414"/>
      <c r="G4" s="414"/>
      <c r="H4" s="415"/>
      <c r="I4" s="415"/>
      <c r="J4" s="415"/>
    </row>
    <row r="5" spans="1:10" s="188" customFormat="1" ht="21.75">
      <c r="A5" s="416" t="s">
        <v>276</v>
      </c>
      <c r="B5" s="417" t="s">
        <v>89</v>
      </c>
      <c r="C5" s="418" t="s">
        <v>472</v>
      </c>
      <c r="D5" s="419" t="s">
        <v>531</v>
      </c>
      <c r="E5" s="419" t="s">
        <v>629</v>
      </c>
      <c r="F5" s="419" t="s">
        <v>630</v>
      </c>
      <c r="G5" s="418" t="s">
        <v>477</v>
      </c>
      <c r="H5" s="415"/>
      <c r="I5" s="415"/>
      <c r="J5" s="415"/>
    </row>
    <row r="6" spans="1:10" s="188" customFormat="1" ht="13.5" customHeight="1">
      <c r="A6" s="420" t="s">
        <v>2</v>
      </c>
      <c r="B6" s="421" t="s">
        <v>631</v>
      </c>
      <c r="C6" s="422">
        <f>SUM(C7:C9)</f>
        <v>0</v>
      </c>
      <c r="D6" s="422">
        <f>SUM(D7:D9)</f>
        <v>0</v>
      </c>
      <c r="E6" s="422">
        <f>SUM(E7:E9)</f>
        <v>0</v>
      </c>
      <c r="F6" s="422">
        <f>SUM(F7:F9)</f>
        <v>0</v>
      </c>
      <c r="G6" s="423">
        <f aca="true" t="shared" si="0" ref="G6:G13">C6+D6-E6-F6</f>
        <v>0</v>
      </c>
      <c r="H6" s="415"/>
      <c r="I6" s="415"/>
      <c r="J6" s="415"/>
    </row>
    <row r="7" spans="1:10" s="188" customFormat="1" ht="13.5" customHeight="1">
      <c r="A7" s="424" t="s">
        <v>436</v>
      </c>
      <c r="B7" s="425" t="s">
        <v>632</v>
      </c>
      <c r="C7" s="426"/>
      <c r="D7" s="426"/>
      <c r="E7" s="426"/>
      <c r="F7" s="426"/>
      <c r="G7" s="423">
        <f t="shared" si="0"/>
        <v>0</v>
      </c>
      <c r="H7" s="415"/>
      <c r="I7" s="415"/>
      <c r="J7" s="415"/>
    </row>
    <row r="8" spans="1:10" s="188" customFormat="1" ht="13.5" customHeight="1">
      <c r="A8" s="424" t="s">
        <v>436</v>
      </c>
      <c r="B8" s="425" t="s">
        <v>633</v>
      </c>
      <c r="C8" s="426"/>
      <c r="D8" s="426"/>
      <c r="E8" s="426"/>
      <c r="F8" s="426"/>
      <c r="G8" s="423">
        <f t="shared" si="0"/>
        <v>0</v>
      </c>
      <c r="H8" s="415"/>
      <c r="I8" s="415"/>
      <c r="J8" s="415"/>
    </row>
    <row r="9" spans="1:10" s="188" customFormat="1" ht="13.5" customHeight="1">
      <c r="A9" s="424" t="s">
        <v>436</v>
      </c>
      <c r="B9" s="425" t="s">
        <v>634</v>
      </c>
      <c r="C9" s="426"/>
      <c r="D9" s="426"/>
      <c r="E9" s="426"/>
      <c r="F9" s="426"/>
      <c r="G9" s="423">
        <f t="shared" si="0"/>
        <v>0</v>
      </c>
      <c r="H9" s="415"/>
      <c r="I9" s="415"/>
      <c r="J9" s="415"/>
    </row>
    <row r="10" spans="1:10" s="188" customFormat="1" ht="13.5" customHeight="1">
      <c r="A10" s="420" t="s">
        <v>21</v>
      </c>
      <c r="B10" s="427" t="s">
        <v>635</v>
      </c>
      <c r="C10" s="406">
        <f>SUM(C11:C13)</f>
        <v>0</v>
      </c>
      <c r="D10" s="406">
        <f>SUM(D11:D13)</f>
        <v>0</v>
      </c>
      <c r="E10" s="406">
        <f>SUM(E11:E13)</f>
        <v>0</v>
      </c>
      <c r="F10" s="406">
        <f>SUM(F11:F13)</f>
        <v>0</v>
      </c>
      <c r="G10" s="423">
        <f t="shared" si="0"/>
        <v>0</v>
      </c>
      <c r="H10" s="415"/>
      <c r="I10" s="415"/>
      <c r="J10" s="415"/>
    </row>
    <row r="11" spans="1:10" s="188" customFormat="1" ht="13.5" customHeight="1">
      <c r="A11" s="424" t="s">
        <v>436</v>
      </c>
      <c r="B11" s="425" t="s">
        <v>632</v>
      </c>
      <c r="C11" s="428"/>
      <c r="D11" s="428"/>
      <c r="E11" s="428"/>
      <c r="F11" s="428"/>
      <c r="G11" s="423">
        <f t="shared" si="0"/>
        <v>0</v>
      </c>
      <c r="H11" s="415"/>
      <c r="I11" s="415"/>
      <c r="J11" s="415"/>
    </row>
    <row r="12" spans="1:10" s="188" customFormat="1" ht="13.5" customHeight="1">
      <c r="A12" s="424" t="s">
        <v>436</v>
      </c>
      <c r="B12" s="425" t="s">
        <v>633</v>
      </c>
      <c r="C12" s="428"/>
      <c r="D12" s="428"/>
      <c r="E12" s="428"/>
      <c r="F12" s="428"/>
      <c r="G12" s="423">
        <f t="shared" si="0"/>
        <v>0</v>
      </c>
      <c r="H12" s="415"/>
      <c r="I12" s="415"/>
      <c r="J12" s="415"/>
    </row>
    <row r="13" spans="1:10" s="188" customFormat="1" ht="13.5" customHeight="1">
      <c r="A13" s="424" t="s">
        <v>436</v>
      </c>
      <c r="B13" s="429" t="s">
        <v>634</v>
      </c>
      <c r="C13" s="428"/>
      <c r="D13" s="428"/>
      <c r="E13" s="428"/>
      <c r="F13" s="428"/>
      <c r="G13" s="423">
        <f t="shared" si="0"/>
        <v>0</v>
      </c>
      <c r="H13" s="415"/>
      <c r="I13" s="415"/>
      <c r="J13" s="415"/>
    </row>
    <row r="14" spans="1:10" s="434" customFormat="1" ht="13.5" customHeight="1">
      <c r="A14" s="430"/>
      <c r="B14" s="431" t="s">
        <v>471</v>
      </c>
      <c r="C14" s="432">
        <f>C6+C10</f>
        <v>0</v>
      </c>
      <c r="D14" s="432">
        <f>D6+D10</f>
        <v>0</v>
      </c>
      <c r="E14" s="432">
        <f>E6+E10</f>
        <v>0</v>
      </c>
      <c r="F14" s="432">
        <f>F6+F10</f>
        <v>0</v>
      </c>
      <c r="G14" s="432">
        <f>G6+G10</f>
        <v>0</v>
      </c>
      <c r="H14" s="433"/>
      <c r="I14" s="433"/>
      <c r="J14" s="433"/>
    </row>
    <row r="15" spans="1:10" s="188" customFormat="1" ht="16.5" customHeight="1">
      <c r="A15" s="435"/>
      <c r="B15" s="411"/>
      <c r="C15" s="412"/>
      <c r="D15" s="412"/>
      <c r="E15" s="412"/>
      <c r="F15" s="412"/>
      <c r="G15" s="412"/>
      <c r="H15" s="415"/>
      <c r="I15" s="415"/>
      <c r="J15" s="415"/>
    </row>
    <row r="16" spans="1:10" s="188" customFormat="1" ht="15" customHeight="1">
      <c r="A16" s="435"/>
      <c r="B16" s="411"/>
      <c r="C16" s="412"/>
      <c r="D16" s="412"/>
      <c r="E16" s="412"/>
      <c r="F16" s="412"/>
      <c r="G16" s="412"/>
      <c r="H16" s="415"/>
      <c r="I16" s="415"/>
      <c r="J16" s="415"/>
    </row>
    <row r="17" spans="1:10" s="188" customFormat="1" ht="16.5" customHeight="1">
      <c r="A17" s="247" t="s">
        <v>342</v>
      </c>
      <c r="B17" s="436" t="s">
        <v>343</v>
      </c>
      <c r="C17" s="436"/>
      <c r="D17" s="436"/>
      <c r="E17" s="436"/>
      <c r="F17" s="436"/>
      <c r="G17" s="436"/>
      <c r="H17" s="415"/>
      <c r="I17" s="415"/>
      <c r="J17" s="415"/>
    </row>
    <row r="18" spans="1:10" s="188" customFormat="1" ht="21.75" customHeight="1">
      <c r="A18" s="437" t="s">
        <v>276</v>
      </c>
      <c r="B18" s="437" t="s">
        <v>169</v>
      </c>
      <c r="C18" s="438" t="s">
        <v>636</v>
      </c>
      <c r="D18" s="438"/>
      <c r="E18" s="438" t="s">
        <v>637</v>
      </c>
      <c r="F18" s="438"/>
      <c r="G18" s="438"/>
      <c r="H18" s="415"/>
      <c r="I18" s="415"/>
      <c r="J18" s="415"/>
    </row>
    <row r="19" spans="1:10" s="188" customFormat="1" ht="41.25" customHeight="1">
      <c r="A19" s="437"/>
      <c r="B19" s="437"/>
      <c r="C19" s="439" t="s">
        <v>638</v>
      </c>
      <c r="D19" s="439" t="s">
        <v>639</v>
      </c>
      <c r="E19" s="439" t="s">
        <v>638</v>
      </c>
      <c r="F19" s="439" t="s">
        <v>640</v>
      </c>
      <c r="G19" s="439" t="s">
        <v>639</v>
      </c>
      <c r="H19" s="415"/>
      <c r="I19" s="415"/>
      <c r="J19" s="415"/>
    </row>
    <row r="20" spans="1:10" s="188" customFormat="1" ht="19.5" customHeight="1">
      <c r="A20" s="440" t="s">
        <v>2</v>
      </c>
      <c r="B20" s="441" t="s">
        <v>641</v>
      </c>
      <c r="C20" s="442"/>
      <c r="D20" s="442"/>
      <c r="E20" s="442"/>
      <c r="F20" s="442"/>
      <c r="G20" s="442"/>
      <c r="H20" s="415"/>
      <c r="I20" s="415"/>
      <c r="J20" s="415"/>
    </row>
    <row r="21" spans="1:10" s="188" customFormat="1" ht="19.5" customHeight="1">
      <c r="A21" s="440" t="s">
        <v>21</v>
      </c>
      <c r="B21" s="441" t="s">
        <v>642</v>
      </c>
      <c r="C21" s="442"/>
      <c r="D21" s="442"/>
      <c r="E21" s="442"/>
      <c r="F21" s="442"/>
      <c r="G21" s="442"/>
      <c r="H21" s="415"/>
      <c r="I21" s="415"/>
      <c r="J21" s="415"/>
    </row>
    <row r="22" spans="1:10" s="188" customFormat="1" ht="19.5" customHeight="1">
      <c r="A22" s="443"/>
      <c r="B22" s="430" t="s">
        <v>643</v>
      </c>
      <c r="C22" s="444">
        <f>SUM(C20:C21)</f>
        <v>0</v>
      </c>
      <c r="D22" s="444">
        <f>SUM(D20:D21)</f>
        <v>0</v>
      </c>
      <c r="E22" s="444">
        <f>SUM(E20:E21)</f>
        <v>0</v>
      </c>
      <c r="F22" s="444">
        <f>SUM(F20:F21)</f>
        <v>0</v>
      </c>
      <c r="G22" s="444">
        <f>SUM(G20:G21)</f>
        <v>0</v>
      </c>
      <c r="H22" s="415"/>
      <c r="I22" s="415"/>
      <c r="J22" s="415"/>
    </row>
    <row r="23" spans="1:10" s="188" customFormat="1" ht="23.25" customHeight="1">
      <c r="A23" s="445"/>
      <c r="B23" s="403"/>
      <c r="C23" s="407"/>
      <c r="D23" s="407"/>
      <c r="E23" s="407"/>
      <c r="F23" s="407"/>
      <c r="G23" s="407"/>
      <c r="H23" s="415"/>
      <c r="I23" s="415"/>
      <c r="J23" s="415"/>
    </row>
    <row r="24" spans="1:10" s="188" customFormat="1" ht="18" customHeight="1">
      <c r="A24" s="445"/>
      <c r="B24" s="403"/>
      <c r="C24" s="407"/>
      <c r="D24" s="407"/>
      <c r="E24" s="407"/>
      <c r="F24" s="407"/>
      <c r="G24" s="407"/>
      <c r="H24" s="415"/>
      <c r="I24" s="415"/>
      <c r="J24" s="415"/>
    </row>
    <row r="25" spans="1:10" s="188" customFormat="1" ht="11.25" customHeight="1">
      <c r="A25" s="247" t="s">
        <v>344</v>
      </c>
      <c r="B25" s="446" t="s">
        <v>345</v>
      </c>
      <c r="C25" s="446"/>
      <c r="D25" s="446"/>
      <c r="E25" s="446"/>
      <c r="F25" s="446"/>
      <c r="G25" s="446"/>
      <c r="H25" s="415"/>
      <c r="I25" s="415"/>
      <c r="J25" s="415"/>
    </row>
    <row r="26" spans="1:10" s="188" customFormat="1" ht="21.75">
      <c r="A26" s="447" t="s">
        <v>276</v>
      </c>
      <c r="B26" s="417" t="s">
        <v>644</v>
      </c>
      <c r="C26" s="448" t="s">
        <v>472</v>
      </c>
      <c r="D26" s="449" t="s">
        <v>531</v>
      </c>
      <c r="E26" s="449" t="s">
        <v>629</v>
      </c>
      <c r="F26" s="449" t="s">
        <v>630</v>
      </c>
      <c r="G26" s="448" t="s">
        <v>477</v>
      </c>
      <c r="H26" s="415"/>
      <c r="I26" s="415"/>
      <c r="J26" s="415"/>
    </row>
    <row r="27" spans="1:10" s="188" customFormat="1" ht="19.5" customHeight="1">
      <c r="A27" s="424">
        <v>1</v>
      </c>
      <c r="B27" s="450" t="s">
        <v>645</v>
      </c>
      <c r="C27" s="426">
        <v>19545.02</v>
      </c>
      <c r="D27" s="426"/>
      <c r="E27" s="426"/>
      <c r="F27" s="426"/>
      <c r="G27" s="423">
        <f>C27+D27-E27-F27</f>
        <v>19545.02</v>
      </c>
      <c r="H27" s="415"/>
      <c r="I27" s="415"/>
      <c r="J27" s="415"/>
    </row>
    <row r="28" spans="1:10" s="188" customFormat="1" ht="19.5" customHeight="1">
      <c r="A28" s="424">
        <v>2</v>
      </c>
      <c r="B28" s="451" t="s">
        <v>646</v>
      </c>
      <c r="C28" s="426">
        <v>351</v>
      </c>
      <c r="D28" s="426"/>
      <c r="E28" s="426"/>
      <c r="F28" s="426"/>
      <c r="G28" s="423">
        <f>C28+D28-E28-F28</f>
        <v>351</v>
      </c>
      <c r="H28" s="415"/>
      <c r="I28" s="415"/>
      <c r="J28" s="415"/>
    </row>
    <row r="29" spans="1:10" s="188" customFormat="1" ht="19.5" customHeight="1">
      <c r="A29" s="424"/>
      <c r="B29" s="451"/>
      <c r="C29" s="426"/>
      <c r="D29" s="426"/>
      <c r="E29" s="426"/>
      <c r="F29" s="426"/>
      <c r="G29" s="423">
        <f>C29+D29-E29-F29</f>
        <v>0</v>
      </c>
      <c r="H29" s="415"/>
      <c r="I29" s="415"/>
      <c r="J29" s="415"/>
    </row>
    <row r="30" spans="1:10" s="188" customFormat="1" ht="19.5" customHeight="1">
      <c r="A30" s="424"/>
      <c r="B30" s="451"/>
      <c r="C30" s="426"/>
      <c r="D30" s="426"/>
      <c r="E30" s="426"/>
      <c r="F30" s="426"/>
      <c r="G30" s="423">
        <f>C30+D30-E30-F30</f>
        <v>0</v>
      </c>
      <c r="H30" s="415"/>
      <c r="I30" s="415"/>
      <c r="J30" s="415"/>
    </row>
  </sheetData>
  <mergeCells count="7">
    <mergeCell ref="B4:G4"/>
    <mergeCell ref="B17:G17"/>
    <mergeCell ref="A18:A19"/>
    <mergeCell ref="B18:B19"/>
    <mergeCell ref="C18:D18"/>
    <mergeCell ref="E18:G18"/>
    <mergeCell ref="B25:G25"/>
  </mergeCells>
  <printOptions horizontalCentered="1"/>
  <pageMargins left="0.39375" right="0.39375" top="0.984027777777778" bottom="0.9840277777777778" header="0.5118055555555556" footer="0.5118055555555556"/>
  <pageSetup horizontalDpi="300" verticalDpi="300" orientation="portrait" paperSize="9" scale="99"/>
  <headerFooter alignWithMargins="0">
    <oddHeader>&amp;L&amp;"Arial,Kursywa"&amp;8Sprawozdanie finansowe za 2006 rok Samodzielnego Publicznego Zespołu Przychodni Specjalistycznych we Włocławku</oddHeader>
  </headerFooter>
</worksheet>
</file>

<file path=xl/worksheets/sheet13.xml><?xml version="1.0" encoding="utf-8"?>
<worksheet xmlns="http://schemas.openxmlformats.org/spreadsheetml/2006/main" xmlns:r="http://schemas.openxmlformats.org/officeDocument/2006/relationships">
  <sheetPr codeName="Arkusz12"/>
  <dimension ref="A4:D128"/>
  <sheetViews>
    <sheetView workbookViewId="0" topLeftCell="A1">
      <selection activeCell="D10" sqref="D10"/>
    </sheetView>
  </sheetViews>
  <sheetFormatPr defaultColWidth="9.00390625" defaultRowHeight="12.75"/>
  <cols>
    <col min="1" max="1" width="7.00390625" style="317" customWidth="1"/>
    <col min="2" max="2" width="72.375" style="317" customWidth="1"/>
    <col min="3" max="3" width="14.25390625" style="318" customWidth="1"/>
    <col min="4" max="4" width="14.875" style="318" customWidth="1"/>
    <col min="5" max="16384" width="9.125" style="256" customWidth="1"/>
  </cols>
  <sheetData>
    <row r="4" spans="1:4" ht="21.75">
      <c r="A4" s="247" t="s">
        <v>346</v>
      </c>
      <c r="B4" s="320" t="s">
        <v>347</v>
      </c>
      <c r="C4" s="321" t="s">
        <v>478</v>
      </c>
      <c r="D4" s="321" t="s">
        <v>479</v>
      </c>
    </row>
    <row r="5" spans="1:4" ht="11.25">
      <c r="A5" s="323" t="s">
        <v>107</v>
      </c>
      <c r="B5" s="324" t="s">
        <v>647</v>
      </c>
      <c r="C5" s="325">
        <f>C6+C9+C10</f>
        <v>0</v>
      </c>
      <c r="D5" s="325">
        <f>D6+D9+D10</f>
        <v>0</v>
      </c>
    </row>
    <row r="6" spans="1:4" ht="11.25">
      <c r="A6" s="323" t="s">
        <v>436</v>
      </c>
      <c r="B6" s="324" t="s">
        <v>148</v>
      </c>
      <c r="C6" s="325">
        <f>SUM(C7:C8)</f>
        <v>0</v>
      </c>
      <c r="D6" s="325">
        <f>SUM(D7:D8)</f>
        <v>0</v>
      </c>
    </row>
    <row r="7" spans="1:4" ht="11.25">
      <c r="A7" s="333"/>
      <c r="B7" s="349" t="s">
        <v>648</v>
      </c>
      <c r="C7" s="328"/>
      <c r="D7" s="328"/>
    </row>
    <row r="8" spans="1:4" ht="11.25">
      <c r="A8" s="333"/>
      <c r="B8" s="349" t="s">
        <v>649</v>
      </c>
      <c r="C8" s="328"/>
      <c r="D8" s="328"/>
    </row>
    <row r="9" spans="1:4" ht="11.25">
      <c r="A9" s="333" t="s">
        <v>436</v>
      </c>
      <c r="B9" s="349" t="s">
        <v>151</v>
      </c>
      <c r="C9" s="328"/>
      <c r="D9" s="328"/>
    </row>
    <row r="10" spans="1:4" ht="11.25">
      <c r="A10" s="333" t="s">
        <v>436</v>
      </c>
      <c r="B10" s="349" t="s">
        <v>154</v>
      </c>
      <c r="C10" s="328"/>
      <c r="D10" s="328"/>
    </row>
    <row r="11" spans="1:4" ht="11.25">
      <c r="A11" s="323" t="s">
        <v>109</v>
      </c>
      <c r="B11" s="324" t="s">
        <v>650</v>
      </c>
      <c r="C11" s="325">
        <f>C12+C15+C16+C26</f>
        <v>695173.5700000001</v>
      </c>
      <c r="D11" s="325">
        <f>D12+D15+D16+D26</f>
        <v>567949.17</v>
      </c>
    </row>
    <row r="12" spans="1:4" ht="11.25">
      <c r="A12" s="323" t="s">
        <v>436</v>
      </c>
      <c r="B12" s="324" t="s">
        <v>148</v>
      </c>
      <c r="C12" s="325">
        <f>SUM(C13:C14)</f>
        <v>659143.64</v>
      </c>
      <c r="D12" s="325">
        <f>SUM(D13:D14)</f>
        <v>479367</v>
      </c>
    </row>
    <row r="13" spans="1:4" ht="11.25">
      <c r="A13" s="333"/>
      <c r="B13" s="349" t="s">
        <v>648</v>
      </c>
      <c r="C13" s="328">
        <v>659143.64</v>
      </c>
      <c r="D13" s="328">
        <v>479367</v>
      </c>
    </row>
    <row r="14" spans="1:4" ht="11.25">
      <c r="A14" s="333"/>
      <c r="B14" s="349" t="s">
        <v>649</v>
      </c>
      <c r="C14" s="328"/>
      <c r="D14" s="328"/>
    </row>
    <row r="15" spans="1:4" ht="11.25">
      <c r="A15" s="333" t="s">
        <v>436</v>
      </c>
      <c r="B15" s="349" t="s">
        <v>153</v>
      </c>
      <c r="C15" s="328">
        <f>1714.04+3233.88</f>
        <v>4947.92</v>
      </c>
      <c r="D15" s="328">
        <v>88582.17</v>
      </c>
    </row>
    <row r="16" spans="1:4" ht="11.25">
      <c r="A16" s="323" t="s">
        <v>436</v>
      </c>
      <c r="B16" s="324" t="s">
        <v>651</v>
      </c>
      <c r="C16" s="358">
        <f>SUM(C17:C25)</f>
        <v>0</v>
      </c>
      <c r="D16" s="358">
        <f>SUM(D17:D25)</f>
        <v>0</v>
      </c>
    </row>
    <row r="17" spans="1:4" ht="11.25">
      <c r="A17" s="452"/>
      <c r="B17" s="349" t="s">
        <v>652</v>
      </c>
      <c r="C17" s="328"/>
      <c r="D17" s="328"/>
    </row>
    <row r="18" spans="1:4" ht="11.25">
      <c r="A18" s="452"/>
      <c r="B18" s="349" t="s">
        <v>653</v>
      </c>
      <c r="C18" s="328"/>
      <c r="D18" s="328"/>
    </row>
    <row r="19" spans="1:4" ht="11.25">
      <c r="A19" s="452"/>
      <c r="B19" s="349" t="s">
        <v>654</v>
      </c>
      <c r="C19" s="328"/>
      <c r="D19" s="328"/>
    </row>
    <row r="20" spans="1:4" ht="11.25">
      <c r="A20" s="452"/>
      <c r="B20" s="349" t="s">
        <v>655</v>
      </c>
      <c r="C20" s="328"/>
      <c r="D20" s="328"/>
    </row>
    <row r="21" spans="1:4" ht="11.25">
      <c r="A21" s="452"/>
      <c r="B21" s="349" t="s">
        <v>656</v>
      </c>
      <c r="C21" s="328"/>
      <c r="D21" s="328"/>
    </row>
    <row r="22" spans="1:4" ht="11.25">
      <c r="A22" s="452"/>
      <c r="B22" s="349" t="s">
        <v>657</v>
      </c>
      <c r="C22" s="328"/>
      <c r="D22" s="328"/>
    </row>
    <row r="23" spans="1:4" ht="11.25">
      <c r="A23" s="452"/>
      <c r="B23" s="349" t="s">
        <v>658</v>
      </c>
      <c r="C23" s="328"/>
      <c r="D23" s="328"/>
    </row>
    <row r="24" spans="1:4" ht="11.25">
      <c r="A24" s="452"/>
      <c r="B24" s="349" t="s">
        <v>659</v>
      </c>
      <c r="C24" s="328"/>
      <c r="D24" s="328"/>
    </row>
    <row r="25" spans="1:4" ht="11.25">
      <c r="A25" s="452"/>
      <c r="B25" s="349" t="s">
        <v>660</v>
      </c>
      <c r="C25" s="453"/>
      <c r="D25" s="453"/>
    </row>
    <row r="26" spans="1:4" ht="11.25">
      <c r="A26" s="333" t="s">
        <v>436</v>
      </c>
      <c r="B26" s="349" t="s">
        <v>154</v>
      </c>
      <c r="C26" s="328">
        <v>31082.01</v>
      </c>
      <c r="D26" s="328"/>
    </row>
    <row r="27" spans="1:4" ht="11.25">
      <c r="A27" s="319"/>
      <c r="B27" s="320" t="s">
        <v>661</v>
      </c>
      <c r="C27" s="330">
        <f>C5+C11</f>
        <v>695173.5700000001</v>
      </c>
      <c r="D27" s="330">
        <f>D5+D11</f>
        <v>567949.17</v>
      </c>
    </row>
    <row r="28" spans="1:4" ht="11.25">
      <c r="A28" s="333" t="s">
        <v>111</v>
      </c>
      <c r="B28" s="349" t="s">
        <v>488</v>
      </c>
      <c r="C28" s="328"/>
      <c r="D28" s="328"/>
    </row>
    <row r="29" spans="1:4" ht="11.25">
      <c r="A29" s="319"/>
      <c r="B29" s="320" t="s">
        <v>471</v>
      </c>
      <c r="C29" s="330">
        <f>SUM(C27:C28)</f>
        <v>695173.5700000001</v>
      </c>
      <c r="D29" s="330">
        <f>SUM(D27:D28)</f>
        <v>567949.17</v>
      </c>
    </row>
    <row r="30" spans="1:4" ht="10.5">
      <c r="A30" s="335"/>
      <c r="B30" s="336"/>
      <c r="C30" s="337"/>
      <c r="D30" s="337"/>
    </row>
    <row r="31" spans="1:4" ht="10.5">
      <c r="A31" s="346"/>
      <c r="B31" s="347"/>
      <c r="C31" s="348"/>
      <c r="D31" s="348"/>
    </row>
    <row r="32" spans="1:4" ht="21.75">
      <c r="A32" s="247" t="s">
        <v>348</v>
      </c>
      <c r="B32" s="320" t="s">
        <v>349</v>
      </c>
      <c r="C32" s="321" t="s">
        <v>478</v>
      </c>
      <c r="D32" s="321" t="s">
        <v>479</v>
      </c>
    </row>
    <row r="33" spans="1:4" ht="11.25">
      <c r="A33" s="323" t="s">
        <v>107</v>
      </c>
      <c r="B33" s="324" t="s">
        <v>662</v>
      </c>
      <c r="C33" s="325">
        <f>SUM(C34:C38)</f>
        <v>0</v>
      </c>
      <c r="D33" s="325">
        <f>SUM(D34:D38)</f>
        <v>0</v>
      </c>
    </row>
    <row r="34" spans="1:4" ht="11.25">
      <c r="A34" s="333" t="s">
        <v>436</v>
      </c>
      <c r="B34" s="349" t="s">
        <v>663</v>
      </c>
      <c r="C34" s="328"/>
      <c r="D34" s="328"/>
    </row>
    <row r="35" spans="1:4" ht="11.25">
      <c r="A35" s="333" t="s">
        <v>436</v>
      </c>
      <c r="B35" s="349" t="s">
        <v>664</v>
      </c>
      <c r="C35" s="328"/>
      <c r="D35" s="328"/>
    </row>
    <row r="36" spans="1:4" ht="11.25">
      <c r="A36" s="333" t="s">
        <v>436</v>
      </c>
      <c r="B36" s="349" t="s">
        <v>665</v>
      </c>
      <c r="C36" s="328"/>
      <c r="D36" s="328"/>
    </row>
    <row r="37" spans="1:4" ht="11.25">
      <c r="A37" s="333" t="s">
        <v>436</v>
      </c>
      <c r="B37" s="349" t="s">
        <v>666</v>
      </c>
      <c r="C37" s="328"/>
      <c r="D37" s="328"/>
    </row>
    <row r="38" spans="1:4" ht="11.25">
      <c r="A38" s="333" t="s">
        <v>436</v>
      </c>
      <c r="B38" s="349" t="s">
        <v>667</v>
      </c>
      <c r="C38" s="328"/>
      <c r="D38" s="328"/>
    </row>
    <row r="39" spans="1:4" ht="11.25">
      <c r="A39" s="323" t="s">
        <v>109</v>
      </c>
      <c r="B39" s="324" t="s">
        <v>668</v>
      </c>
      <c r="C39" s="325">
        <f>SUM(C40:C44)</f>
        <v>0</v>
      </c>
      <c r="D39" s="325">
        <f>SUM(D40:D44)</f>
        <v>0</v>
      </c>
    </row>
    <row r="40" spans="1:4" ht="11.25">
      <c r="A40" s="333" t="s">
        <v>436</v>
      </c>
      <c r="B40" s="349" t="s">
        <v>663</v>
      </c>
      <c r="C40" s="328"/>
      <c r="D40" s="328"/>
    </row>
    <row r="41" spans="1:4" ht="11.25">
      <c r="A41" s="333" t="s">
        <v>436</v>
      </c>
      <c r="B41" s="349" t="s">
        <v>664</v>
      </c>
      <c r="C41" s="328"/>
      <c r="D41" s="328"/>
    </row>
    <row r="42" spans="1:4" ht="11.25">
      <c r="A42" s="333" t="s">
        <v>436</v>
      </c>
      <c r="B42" s="349" t="s">
        <v>665</v>
      </c>
      <c r="C42" s="328"/>
      <c r="D42" s="328"/>
    </row>
    <row r="43" spans="1:4" ht="11.25">
      <c r="A43" s="333" t="s">
        <v>436</v>
      </c>
      <c r="B43" s="349" t="s">
        <v>666</v>
      </c>
      <c r="C43" s="328"/>
      <c r="D43" s="328"/>
    </row>
    <row r="44" spans="1:4" ht="11.25">
      <c r="A44" s="333" t="s">
        <v>436</v>
      </c>
      <c r="B44" s="349" t="s">
        <v>667</v>
      </c>
      <c r="C44" s="328"/>
      <c r="D44" s="328"/>
    </row>
    <row r="45" spans="1:4" ht="11.25">
      <c r="A45" s="323" t="s">
        <v>111</v>
      </c>
      <c r="B45" s="324" t="s">
        <v>669</v>
      </c>
      <c r="C45" s="325">
        <f>SUM(C46:C50)</f>
        <v>0</v>
      </c>
      <c r="D45" s="325">
        <f>SUM(D46:D50)</f>
        <v>0</v>
      </c>
    </row>
    <row r="46" spans="1:4" ht="11.25">
      <c r="A46" s="333" t="s">
        <v>436</v>
      </c>
      <c r="B46" s="349" t="s">
        <v>663</v>
      </c>
      <c r="C46" s="328"/>
      <c r="D46" s="328"/>
    </row>
    <row r="47" spans="1:4" ht="11.25">
      <c r="A47" s="333" t="s">
        <v>436</v>
      </c>
      <c r="B47" s="349" t="s">
        <v>664</v>
      </c>
      <c r="C47" s="328"/>
      <c r="D47" s="328"/>
    </row>
    <row r="48" spans="1:4" ht="11.25">
      <c r="A48" s="333" t="s">
        <v>436</v>
      </c>
      <c r="B48" s="349" t="s">
        <v>665</v>
      </c>
      <c r="C48" s="328"/>
      <c r="D48" s="328"/>
    </row>
    <row r="49" spans="1:4" ht="11.25">
      <c r="A49" s="333" t="s">
        <v>436</v>
      </c>
      <c r="B49" s="349" t="s">
        <v>666</v>
      </c>
      <c r="C49" s="328"/>
      <c r="D49" s="328"/>
    </row>
    <row r="50" spans="1:4" ht="11.25">
      <c r="A50" s="333" t="s">
        <v>436</v>
      </c>
      <c r="B50" s="349" t="s">
        <v>667</v>
      </c>
      <c r="C50" s="328"/>
      <c r="D50" s="328"/>
    </row>
    <row r="51" spans="1:4" ht="11.25">
      <c r="A51" s="319"/>
      <c r="B51" s="320" t="s">
        <v>670</v>
      </c>
      <c r="C51" s="330">
        <f>C33+C39+C45</f>
        <v>0</v>
      </c>
      <c r="D51" s="330">
        <f>D33+D39+D45</f>
        <v>0</v>
      </c>
    </row>
    <row r="52" spans="1:4" ht="11.25">
      <c r="A52" s="333" t="s">
        <v>113</v>
      </c>
      <c r="B52" s="349" t="s">
        <v>671</v>
      </c>
      <c r="C52" s="328"/>
      <c r="D52" s="328"/>
    </row>
    <row r="53" spans="1:4" ht="11.25">
      <c r="A53" s="454"/>
      <c r="B53" s="320" t="s">
        <v>471</v>
      </c>
      <c r="C53" s="330">
        <f>SUM(C51:C52)</f>
        <v>0</v>
      </c>
      <c r="D53" s="330">
        <f>SUM(D51:D52)</f>
        <v>0</v>
      </c>
    </row>
    <row r="54" spans="1:4" ht="10.5">
      <c r="A54" s="335"/>
      <c r="B54" s="336"/>
      <c r="C54" s="337"/>
      <c r="D54" s="337"/>
    </row>
    <row r="55" spans="1:4" ht="10.5">
      <c r="A55" s="346"/>
      <c r="B55" s="347"/>
      <c r="C55" s="348"/>
      <c r="D55" s="348"/>
    </row>
    <row r="56" spans="1:4" ht="21.75">
      <c r="A56" s="247" t="s">
        <v>350</v>
      </c>
      <c r="B56" s="320" t="s">
        <v>351</v>
      </c>
      <c r="C56" s="321" t="s">
        <v>478</v>
      </c>
      <c r="D56" s="321" t="s">
        <v>479</v>
      </c>
    </row>
    <row r="57" spans="1:4" ht="11.25">
      <c r="A57" s="333"/>
      <c r="B57" s="349" t="s">
        <v>472</v>
      </c>
      <c r="C57" s="328">
        <v>19896.02</v>
      </c>
      <c r="D57" s="328">
        <v>19896.02</v>
      </c>
    </row>
    <row r="58" spans="1:4" ht="11.25">
      <c r="A58" s="323" t="s">
        <v>107</v>
      </c>
      <c r="B58" s="324" t="s">
        <v>492</v>
      </c>
      <c r="C58" s="325">
        <f>SUM(C59:C67)</f>
        <v>0</v>
      </c>
      <c r="D58" s="325">
        <f>SUM(D59:D67)</f>
        <v>0</v>
      </c>
    </row>
    <row r="59" spans="1:4" ht="11.25">
      <c r="A59" s="333" t="s">
        <v>436</v>
      </c>
      <c r="B59" s="349" t="s">
        <v>542</v>
      </c>
      <c r="C59" s="328"/>
      <c r="D59" s="328"/>
    </row>
    <row r="60" spans="1:4" ht="11.25">
      <c r="A60" s="333" t="s">
        <v>436</v>
      </c>
      <c r="B60" s="349" t="s">
        <v>672</v>
      </c>
      <c r="C60" s="328"/>
      <c r="D60" s="328"/>
    </row>
    <row r="61" spans="1:4" ht="11.25">
      <c r="A61" s="333" t="s">
        <v>436</v>
      </c>
      <c r="B61" s="349" t="s">
        <v>673</v>
      </c>
      <c r="C61" s="328"/>
      <c r="D61" s="328"/>
    </row>
    <row r="62" spans="1:4" ht="11.25">
      <c r="A62" s="333" t="s">
        <v>436</v>
      </c>
      <c r="B62" s="349" t="s">
        <v>674</v>
      </c>
      <c r="C62" s="328"/>
      <c r="D62" s="328"/>
    </row>
    <row r="63" spans="1:4" ht="11.25">
      <c r="A63" s="333" t="s">
        <v>436</v>
      </c>
      <c r="B63" s="349" t="s">
        <v>675</v>
      </c>
      <c r="C63" s="328"/>
      <c r="D63" s="328"/>
    </row>
    <row r="64" spans="1:4" ht="11.25">
      <c r="A64" s="333" t="s">
        <v>436</v>
      </c>
      <c r="B64" s="349" t="s">
        <v>676</v>
      </c>
      <c r="C64" s="328"/>
      <c r="D64" s="328"/>
    </row>
    <row r="65" spans="1:4" ht="21.75">
      <c r="A65" s="333" t="s">
        <v>436</v>
      </c>
      <c r="B65" s="349" t="s">
        <v>677</v>
      </c>
      <c r="C65" s="328"/>
      <c r="D65" s="328"/>
    </row>
    <row r="66" spans="1:4" ht="11.25">
      <c r="A66" s="333" t="s">
        <v>436</v>
      </c>
      <c r="B66" s="349" t="s">
        <v>678</v>
      </c>
      <c r="C66" s="328"/>
      <c r="D66" s="328"/>
    </row>
    <row r="67" spans="1:4" ht="11.25">
      <c r="A67" s="326" t="s">
        <v>436</v>
      </c>
      <c r="B67" s="327"/>
      <c r="C67" s="328"/>
      <c r="D67" s="328"/>
    </row>
    <row r="68" spans="1:4" ht="11.25">
      <c r="A68" s="323" t="s">
        <v>109</v>
      </c>
      <c r="B68" s="324" t="s">
        <v>493</v>
      </c>
      <c r="C68" s="325">
        <f>SUM(C69:C76)</f>
        <v>0</v>
      </c>
      <c r="D68" s="325">
        <f>SUM(D69:D76)</f>
        <v>2796313.6</v>
      </c>
    </row>
    <row r="69" spans="1:4" ht="11.25">
      <c r="A69" s="333" t="s">
        <v>436</v>
      </c>
      <c r="B69" s="349" t="s">
        <v>679</v>
      </c>
      <c r="C69" s="328"/>
      <c r="D69" s="328"/>
    </row>
    <row r="70" spans="1:4" ht="11.25">
      <c r="A70" s="333" t="s">
        <v>436</v>
      </c>
      <c r="B70" s="349" t="s">
        <v>680</v>
      </c>
      <c r="C70" s="328"/>
      <c r="D70" s="328"/>
    </row>
    <row r="71" spans="1:4" ht="11.25">
      <c r="A71" s="333" t="s">
        <v>436</v>
      </c>
      <c r="B71" s="349" t="s">
        <v>681</v>
      </c>
      <c r="C71" s="328"/>
      <c r="D71" s="328"/>
    </row>
    <row r="72" spans="1:4" ht="11.25">
      <c r="A72" s="333" t="s">
        <v>436</v>
      </c>
      <c r="B72" s="349" t="s">
        <v>682</v>
      </c>
      <c r="C72" s="328"/>
      <c r="D72" s="328">
        <v>2796313.6</v>
      </c>
    </row>
    <row r="73" spans="1:4" ht="11.25">
      <c r="A73" s="333" t="s">
        <v>436</v>
      </c>
      <c r="B73" s="349" t="s">
        <v>683</v>
      </c>
      <c r="C73" s="328"/>
      <c r="D73" s="328"/>
    </row>
    <row r="74" spans="1:4" ht="11.25">
      <c r="A74" s="333" t="s">
        <v>436</v>
      </c>
      <c r="B74" s="349" t="s">
        <v>684</v>
      </c>
      <c r="C74" s="328"/>
      <c r="D74" s="328"/>
    </row>
    <row r="75" spans="1:4" ht="11.25">
      <c r="A75" s="333" t="s">
        <v>436</v>
      </c>
      <c r="B75" s="349" t="s">
        <v>685</v>
      </c>
      <c r="C75" s="328"/>
      <c r="D75" s="328"/>
    </row>
    <row r="76" spans="1:4" ht="11.25">
      <c r="A76" s="326" t="s">
        <v>436</v>
      </c>
      <c r="B76" s="327"/>
      <c r="C76" s="328"/>
      <c r="D76" s="328"/>
    </row>
    <row r="77" spans="1:4" ht="11.25">
      <c r="A77" s="319"/>
      <c r="B77" s="320" t="s">
        <v>477</v>
      </c>
      <c r="C77" s="330">
        <f>C57+C58-C68</f>
        <v>19896.02</v>
      </c>
      <c r="D77" s="330">
        <f>D57+D58-D68</f>
        <v>-2776417.58</v>
      </c>
    </row>
    <row r="80" spans="1:4" ht="21.75">
      <c r="A80" s="247" t="s">
        <v>686</v>
      </c>
      <c r="B80" s="320" t="s">
        <v>353</v>
      </c>
      <c r="C80" s="321" t="s">
        <v>478</v>
      </c>
      <c r="D80" s="321" t="s">
        <v>479</v>
      </c>
    </row>
    <row r="81" spans="1:4" ht="11.25">
      <c r="A81" s="323" t="s">
        <v>107</v>
      </c>
      <c r="B81" s="324" t="s">
        <v>127</v>
      </c>
      <c r="C81" s="455">
        <f>SUM(C82:C88)</f>
        <v>0</v>
      </c>
      <c r="D81" s="325">
        <f>SUM(D82:D88)</f>
        <v>0</v>
      </c>
    </row>
    <row r="82" spans="1:4" ht="11.25">
      <c r="A82" s="333" t="s">
        <v>436</v>
      </c>
      <c r="B82" s="349" t="s">
        <v>129</v>
      </c>
      <c r="C82" s="456"/>
      <c r="D82" s="328"/>
    </row>
    <row r="83" spans="1:4" ht="11.25">
      <c r="A83" s="333" t="s">
        <v>436</v>
      </c>
      <c r="B83" s="349" t="s">
        <v>687</v>
      </c>
      <c r="C83" s="456"/>
      <c r="D83" s="328"/>
    </row>
    <row r="84" spans="1:4" ht="11.25">
      <c r="A84" s="333" t="s">
        <v>436</v>
      </c>
      <c r="B84" s="349" t="s">
        <v>688</v>
      </c>
      <c r="C84" s="456"/>
      <c r="D84" s="328"/>
    </row>
    <row r="85" spans="1:4" ht="11.25">
      <c r="A85" s="333" t="s">
        <v>436</v>
      </c>
      <c r="B85" s="349" t="s">
        <v>131</v>
      </c>
      <c r="C85" s="456"/>
      <c r="D85" s="328"/>
    </row>
    <row r="86" spans="1:4" ht="11.25">
      <c r="A86" s="333" t="s">
        <v>436</v>
      </c>
      <c r="B86" s="349" t="s">
        <v>689</v>
      </c>
      <c r="C86" s="456"/>
      <c r="D86" s="328"/>
    </row>
    <row r="87" spans="1:4" ht="11.25">
      <c r="A87" s="326" t="s">
        <v>436</v>
      </c>
      <c r="B87" s="327" t="s">
        <v>151</v>
      </c>
      <c r="C87" s="456"/>
      <c r="D87" s="328"/>
    </row>
    <row r="88" spans="1:4" ht="10.5">
      <c r="A88" s="326"/>
      <c r="B88" s="327"/>
      <c r="C88" s="456"/>
      <c r="D88" s="328"/>
    </row>
    <row r="89" spans="1:4" ht="11.25">
      <c r="A89" s="323" t="s">
        <v>109</v>
      </c>
      <c r="B89" s="324" t="s">
        <v>690</v>
      </c>
      <c r="C89" s="455">
        <f>SUM(C90:C97)</f>
        <v>0</v>
      </c>
      <c r="D89" s="325">
        <f>SUM(D90:D97)</f>
        <v>0</v>
      </c>
    </row>
    <row r="90" spans="1:4" ht="11.25">
      <c r="A90" s="333" t="s">
        <v>436</v>
      </c>
      <c r="B90" s="349" t="s">
        <v>129</v>
      </c>
      <c r="C90" s="456"/>
      <c r="D90" s="328"/>
    </row>
    <row r="91" spans="1:4" ht="11.25">
      <c r="A91" s="333" t="s">
        <v>436</v>
      </c>
      <c r="B91" s="349" t="s">
        <v>687</v>
      </c>
      <c r="C91" s="456"/>
      <c r="D91" s="328"/>
    </row>
    <row r="92" spans="1:4" ht="11.25">
      <c r="A92" s="333" t="s">
        <v>436</v>
      </c>
      <c r="B92" s="349" t="s">
        <v>503</v>
      </c>
      <c r="C92" s="456"/>
      <c r="D92" s="328"/>
    </row>
    <row r="93" spans="1:4" ht="11.25">
      <c r="A93" s="333" t="s">
        <v>436</v>
      </c>
      <c r="B93" s="349" t="s">
        <v>691</v>
      </c>
      <c r="C93" s="456"/>
      <c r="D93" s="328"/>
    </row>
    <row r="94" spans="1:4" ht="11.25">
      <c r="A94" s="326"/>
      <c r="B94" s="327" t="s">
        <v>436</v>
      </c>
      <c r="C94" s="456"/>
      <c r="D94" s="328"/>
    </row>
    <row r="95" spans="1:4" ht="11.25">
      <c r="A95" s="333" t="s">
        <v>436</v>
      </c>
      <c r="B95" s="349" t="s">
        <v>131</v>
      </c>
      <c r="C95" s="456"/>
      <c r="D95" s="328"/>
    </row>
    <row r="96" spans="1:4" ht="11.25">
      <c r="A96" s="333" t="s">
        <v>436</v>
      </c>
      <c r="B96" s="349" t="s">
        <v>692</v>
      </c>
      <c r="C96" s="456"/>
      <c r="D96" s="328"/>
    </row>
    <row r="97" spans="1:4" ht="11.25">
      <c r="A97" s="326"/>
      <c r="B97" s="327" t="s">
        <v>436</v>
      </c>
      <c r="C97" s="456"/>
      <c r="D97" s="328"/>
    </row>
    <row r="98" spans="1:4" ht="11.25">
      <c r="A98" s="323" t="s">
        <v>111</v>
      </c>
      <c r="B98" s="324" t="s">
        <v>693</v>
      </c>
      <c r="C98" s="455">
        <f>SUM(C99:C106)</f>
        <v>0</v>
      </c>
      <c r="D98" s="325">
        <f>SUM(D99:D106)</f>
        <v>0</v>
      </c>
    </row>
    <row r="99" spans="1:4" ht="11.25">
      <c r="A99" s="333" t="s">
        <v>436</v>
      </c>
      <c r="B99" s="349" t="s">
        <v>129</v>
      </c>
      <c r="C99" s="456"/>
      <c r="D99" s="328"/>
    </row>
    <row r="100" spans="1:4" ht="11.25">
      <c r="A100" s="333" t="s">
        <v>436</v>
      </c>
      <c r="B100" s="349" t="s">
        <v>687</v>
      </c>
      <c r="C100" s="456"/>
      <c r="D100" s="328"/>
    </row>
    <row r="101" spans="1:4" ht="11.25">
      <c r="A101" s="333" t="s">
        <v>436</v>
      </c>
      <c r="B101" s="349" t="s">
        <v>503</v>
      </c>
      <c r="C101" s="456"/>
      <c r="D101" s="328"/>
    </row>
    <row r="102" spans="1:4" ht="11.25">
      <c r="A102" s="333" t="s">
        <v>436</v>
      </c>
      <c r="B102" s="349" t="s">
        <v>691</v>
      </c>
      <c r="C102" s="456"/>
      <c r="D102" s="328"/>
    </row>
    <row r="103" spans="1:4" ht="11.25">
      <c r="A103" s="326"/>
      <c r="B103" s="327" t="s">
        <v>436</v>
      </c>
      <c r="C103" s="456"/>
      <c r="D103" s="328"/>
    </row>
    <row r="104" spans="1:4" ht="11.25">
      <c r="A104" s="333" t="s">
        <v>436</v>
      </c>
      <c r="B104" s="349" t="s">
        <v>131</v>
      </c>
      <c r="C104" s="456"/>
      <c r="D104" s="328"/>
    </row>
    <row r="105" spans="1:4" ht="11.25">
      <c r="A105" s="333" t="s">
        <v>436</v>
      </c>
      <c r="B105" s="349" t="s">
        <v>692</v>
      </c>
      <c r="C105" s="456"/>
      <c r="D105" s="328"/>
    </row>
    <row r="106" spans="1:4" ht="11.25">
      <c r="A106" s="326"/>
      <c r="B106" s="327" t="s">
        <v>436</v>
      </c>
      <c r="C106" s="456"/>
      <c r="D106" s="328"/>
    </row>
    <row r="107" spans="1:4" ht="11.25">
      <c r="A107" s="323" t="s">
        <v>115</v>
      </c>
      <c r="B107" s="324" t="s">
        <v>694</v>
      </c>
      <c r="C107" s="455">
        <f>SUM(C108:C113)</f>
        <v>0</v>
      </c>
      <c r="D107" s="325">
        <f>SUM(D108:D113)</f>
        <v>0</v>
      </c>
    </row>
    <row r="108" spans="1:4" ht="11.25">
      <c r="A108" s="333" t="s">
        <v>436</v>
      </c>
      <c r="B108" s="349" t="s">
        <v>129</v>
      </c>
      <c r="C108" s="456"/>
      <c r="D108" s="328"/>
    </row>
    <row r="109" spans="1:4" ht="11.25">
      <c r="A109" s="333" t="s">
        <v>436</v>
      </c>
      <c r="B109" s="349" t="s">
        <v>687</v>
      </c>
      <c r="C109" s="456"/>
      <c r="D109" s="328"/>
    </row>
    <row r="110" spans="1:4" ht="11.25">
      <c r="A110" s="333" t="s">
        <v>436</v>
      </c>
      <c r="B110" s="349" t="s">
        <v>503</v>
      </c>
      <c r="C110" s="456"/>
      <c r="D110" s="328"/>
    </row>
    <row r="111" spans="1:4" ht="11.25">
      <c r="A111" s="333" t="s">
        <v>436</v>
      </c>
      <c r="B111" s="349" t="s">
        <v>131</v>
      </c>
      <c r="C111" s="456"/>
      <c r="D111" s="328"/>
    </row>
    <row r="112" spans="1:4" ht="11.25">
      <c r="A112" s="333" t="s">
        <v>436</v>
      </c>
      <c r="B112" s="349" t="s">
        <v>504</v>
      </c>
      <c r="C112" s="456"/>
      <c r="D112" s="328"/>
    </row>
    <row r="113" spans="1:4" ht="11.25">
      <c r="A113" s="326"/>
      <c r="B113" s="327" t="s">
        <v>436</v>
      </c>
      <c r="C113" s="328"/>
      <c r="D113" s="328"/>
    </row>
    <row r="114" spans="1:4" ht="11.25">
      <c r="A114" s="323" t="s">
        <v>202</v>
      </c>
      <c r="B114" s="324" t="s">
        <v>133</v>
      </c>
      <c r="C114" s="325">
        <f>SUM(C115:C123)</f>
        <v>0</v>
      </c>
      <c r="D114" s="325">
        <f>SUM(D115:D123)</f>
        <v>0</v>
      </c>
    </row>
    <row r="115" spans="1:4" ht="11.25">
      <c r="A115" s="333" t="s">
        <v>436</v>
      </c>
      <c r="B115" s="349" t="s">
        <v>129</v>
      </c>
      <c r="C115" s="456"/>
      <c r="D115" s="328"/>
    </row>
    <row r="116" spans="1:4" ht="11.25">
      <c r="A116" s="333" t="s">
        <v>436</v>
      </c>
      <c r="B116" s="349" t="s">
        <v>687</v>
      </c>
      <c r="C116" s="456"/>
      <c r="D116" s="328"/>
    </row>
    <row r="117" spans="1:4" ht="11.25">
      <c r="A117" s="333" t="s">
        <v>436</v>
      </c>
      <c r="B117" s="349" t="s">
        <v>503</v>
      </c>
      <c r="C117" s="456"/>
      <c r="D117" s="328"/>
    </row>
    <row r="118" spans="1:4" ht="11.25">
      <c r="A118" s="333" t="s">
        <v>436</v>
      </c>
      <c r="B118" s="349" t="s">
        <v>688</v>
      </c>
      <c r="C118" s="456"/>
      <c r="D118" s="328"/>
    </row>
    <row r="119" spans="1:4" ht="11.25">
      <c r="A119" s="333" t="s">
        <v>436</v>
      </c>
      <c r="B119" s="349" t="s">
        <v>131</v>
      </c>
      <c r="C119" s="456"/>
      <c r="D119" s="328"/>
    </row>
    <row r="120" spans="1:4" ht="11.25">
      <c r="A120" s="333" t="s">
        <v>436</v>
      </c>
      <c r="B120" s="349" t="s">
        <v>689</v>
      </c>
      <c r="C120" s="456"/>
      <c r="D120" s="328"/>
    </row>
    <row r="121" spans="1:4" ht="11.25">
      <c r="A121" s="333" t="s">
        <v>436</v>
      </c>
      <c r="B121" s="349" t="s">
        <v>695</v>
      </c>
      <c r="C121" s="456"/>
      <c r="D121" s="328"/>
    </row>
    <row r="122" spans="1:4" ht="11.25">
      <c r="A122" s="333" t="s">
        <v>436</v>
      </c>
      <c r="B122" s="349" t="s">
        <v>511</v>
      </c>
      <c r="C122" s="456"/>
      <c r="D122" s="328"/>
    </row>
    <row r="123" spans="1:4" ht="11.25">
      <c r="A123" s="326" t="s">
        <v>436</v>
      </c>
      <c r="B123" s="327"/>
      <c r="C123" s="328"/>
      <c r="D123" s="328"/>
    </row>
    <row r="124" spans="1:4" ht="11.25">
      <c r="A124" s="323" t="s">
        <v>204</v>
      </c>
      <c r="B124" s="324" t="s">
        <v>158</v>
      </c>
      <c r="C124" s="325">
        <f>SUM(C125:C127)</f>
        <v>25082.600000000002</v>
      </c>
      <c r="D124" s="325">
        <f>SUM(D125:D127)</f>
        <v>295580.46</v>
      </c>
    </row>
    <row r="125" spans="1:4" ht="11.25">
      <c r="A125" s="333" t="s">
        <v>436</v>
      </c>
      <c r="B125" s="349" t="s">
        <v>159</v>
      </c>
      <c r="C125" s="328">
        <v>25082.6</v>
      </c>
      <c r="D125" s="328">
        <v>295580.46</v>
      </c>
    </row>
    <row r="126" spans="1:4" ht="11.25">
      <c r="A126" s="333" t="s">
        <v>436</v>
      </c>
      <c r="B126" s="349" t="s">
        <v>160</v>
      </c>
      <c r="C126" s="328"/>
      <c r="D126" s="328"/>
    </row>
    <row r="127" spans="1:4" ht="11.25">
      <c r="A127" s="333" t="s">
        <v>436</v>
      </c>
      <c r="B127" s="349" t="s">
        <v>161</v>
      </c>
      <c r="C127" s="328"/>
      <c r="D127" s="328"/>
    </row>
    <row r="128" spans="1:4" ht="11.25">
      <c r="A128" s="319"/>
      <c r="B128" s="320" t="s">
        <v>471</v>
      </c>
      <c r="C128" s="330">
        <f>C81+C89+C98+C107+C114+C124</f>
        <v>25082.600000000002</v>
      </c>
      <c r="D128" s="330">
        <f>D81+D89+D98+D107+D114+D124</f>
        <v>295580.46</v>
      </c>
    </row>
  </sheetData>
  <printOptions/>
  <pageMargins left="0.7479166666666667" right="0.7479166666666667" top="0.9840277777777777" bottom="0.9840277777777778" header="0.5" footer="0.5118055555555556"/>
  <pageSetup horizontalDpi="300" verticalDpi="300" orientation="portrait" paperSize="9" scale="80"/>
  <headerFooter alignWithMargins="0">
    <oddHeader>&amp;L&amp;"Arial,Kursywa"&amp;8Sprawozdanie finansowe za 2006 rok Samodzielnego Publicznego Zespołu Przychodni Specjalistycznych we Włocławku</oddHeader>
  </headerFooter>
  <rowBreaks count="1" manualBreakCount="1">
    <brk id="55" max="255" man="1"/>
  </rowBreaks>
</worksheet>
</file>

<file path=xl/worksheets/sheet14.xml><?xml version="1.0" encoding="utf-8"?>
<worksheet xmlns="http://schemas.openxmlformats.org/spreadsheetml/2006/main" xmlns:r="http://schemas.openxmlformats.org/officeDocument/2006/relationships">
  <sheetPr codeName="Arkusz13"/>
  <dimension ref="A4:L17"/>
  <sheetViews>
    <sheetView workbookViewId="0" topLeftCell="G1">
      <selection activeCell="H13" sqref="H13"/>
    </sheetView>
  </sheetViews>
  <sheetFormatPr defaultColWidth="9.00390625" defaultRowHeight="12.75"/>
  <cols>
    <col min="1" max="1" width="7.00390625" style="0" customWidth="1"/>
    <col min="2" max="2" width="41.75390625" style="0" customWidth="1"/>
    <col min="3" max="6" width="14.75390625" style="0" customWidth="1"/>
    <col min="7" max="7" width="15.875" style="0" customWidth="1"/>
    <col min="8" max="10" width="14.75390625" style="0" customWidth="1"/>
    <col min="11" max="11" width="18.125" style="0" customWidth="1"/>
    <col min="12" max="12" width="17.00390625" style="0" customWidth="1"/>
  </cols>
  <sheetData>
    <row r="4" spans="1:12" s="246" customFormat="1" ht="21" customHeight="1">
      <c r="A4" s="298" t="s">
        <v>354</v>
      </c>
      <c r="B4" s="298" t="s">
        <v>355</v>
      </c>
      <c r="C4" s="298"/>
      <c r="D4" s="298"/>
      <c r="E4" s="298"/>
      <c r="F4" s="298"/>
      <c r="G4" s="298"/>
      <c r="H4" s="298"/>
      <c r="I4" s="298"/>
      <c r="J4" s="298"/>
      <c r="K4" s="298"/>
      <c r="L4" s="298"/>
    </row>
    <row r="5" spans="1:12" s="458" customFormat="1" ht="12.75">
      <c r="A5" s="457" t="s">
        <v>276</v>
      </c>
      <c r="B5" s="457" t="s">
        <v>696</v>
      </c>
      <c r="C5" s="437" t="s">
        <v>697</v>
      </c>
      <c r="D5" s="437"/>
      <c r="E5" s="437"/>
      <c r="F5" s="437"/>
      <c r="G5" s="437"/>
      <c r="H5" s="437"/>
      <c r="I5" s="437" t="s">
        <v>697</v>
      </c>
      <c r="J5" s="437"/>
      <c r="K5" s="437" t="s">
        <v>471</v>
      </c>
      <c r="L5" s="437"/>
    </row>
    <row r="6" spans="1:12" s="458" customFormat="1" ht="12.75">
      <c r="A6" s="457"/>
      <c r="B6" s="457"/>
      <c r="C6" s="437" t="s">
        <v>698</v>
      </c>
      <c r="D6" s="437"/>
      <c r="E6" s="437" t="s">
        <v>699</v>
      </c>
      <c r="F6" s="437"/>
      <c r="G6" s="437" t="s">
        <v>700</v>
      </c>
      <c r="H6" s="437"/>
      <c r="I6" s="437" t="s">
        <v>701</v>
      </c>
      <c r="J6" s="437"/>
      <c r="K6" s="437"/>
      <c r="L6" s="437"/>
    </row>
    <row r="7" spans="1:12" s="458" customFormat="1" ht="12.75">
      <c r="A7" s="457"/>
      <c r="B7" s="457"/>
      <c r="C7" s="437" t="s">
        <v>702</v>
      </c>
      <c r="D7" s="437"/>
      <c r="E7" s="437"/>
      <c r="F7" s="437"/>
      <c r="G7" s="437"/>
      <c r="H7" s="437"/>
      <c r="I7" s="437" t="s">
        <v>702</v>
      </c>
      <c r="J7" s="437"/>
      <c r="K7" s="437"/>
      <c r="L7" s="437"/>
    </row>
    <row r="8" spans="1:12" s="458" customFormat="1" ht="26.25" customHeight="1">
      <c r="A8" s="457"/>
      <c r="B8" s="457"/>
      <c r="C8" s="459" t="s">
        <v>703</v>
      </c>
      <c r="D8" s="459" t="s">
        <v>704</v>
      </c>
      <c r="E8" s="459" t="s">
        <v>703</v>
      </c>
      <c r="F8" s="459" t="s">
        <v>704</v>
      </c>
      <c r="G8" s="459" t="s">
        <v>703</v>
      </c>
      <c r="H8" s="459" t="s">
        <v>704</v>
      </c>
      <c r="I8" s="459" t="s">
        <v>703</v>
      </c>
      <c r="J8" s="459" t="s">
        <v>704</v>
      </c>
      <c r="K8" s="459" t="s">
        <v>705</v>
      </c>
      <c r="L8" s="459" t="s">
        <v>706</v>
      </c>
    </row>
    <row r="9" spans="1:12" s="458" customFormat="1" ht="39.75" customHeight="1">
      <c r="A9" s="460" t="s">
        <v>2</v>
      </c>
      <c r="B9" s="461" t="s">
        <v>707</v>
      </c>
      <c r="C9" s="462">
        <f>SUM(C10:C11)</f>
        <v>0</v>
      </c>
      <c r="D9" s="462">
        <f aca="true" t="shared" si="0" ref="D9:J9">SUM(D10:D11)</f>
        <v>0</v>
      </c>
      <c r="E9" s="462">
        <f t="shared" si="0"/>
        <v>0</v>
      </c>
      <c r="F9" s="462">
        <f t="shared" si="0"/>
        <v>0</v>
      </c>
      <c r="G9" s="462">
        <f t="shared" si="0"/>
        <v>0</v>
      </c>
      <c r="H9" s="462">
        <f t="shared" si="0"/>
        <v>0</v>
      </c>
      <c r="I9" s="462">
        <f t="shared" si="0"/>
        <v>0</v>
      </c>
      <c r="J9" s="462">
        <f t="shared" si="0"/>
        <v>0</v>
      </c>
      <c r="K9" s="462">
        <f>C9+E9+G9+I9</f>
        <v>0</v>
      </c>
      <c r="L9" s="462">
        <f>D9+F9+H9+J9</f>
        <v>0</v>
      </c>
    </row>
    <row r="10" spans="1:12" s="458" customFormat="1" ht="39.75" customHeight="1">
      <c r="A10" s="440" t="s">
        <v>107</v>
      </c>
      <c r="B10" s="463" t="s">
        <v>708</v>
      </c>
      <c r="C10" s="464"/>
      <c r="D10" s="464"/>
      <c r="E10" s="464"/>
      <c r="F10" s="464"/>
      <c r="G10" s="464"/>
      <c r="H10" s="464"/>
      <c r="I10" s="464"/>
      <c r="J10" s="464"/>
      <c r="K10" s="462">
        <f aca="true" t="shared" si="1" ref="K10:L17">C10+E10+G10+I10</f>
        <v>0</v>
      </c>
      <c r="L10" s="462">
        <f t="shared" si="1"/>
        <v>0</v>
      </c>
    </row>
    <row r="11" spans="1:12" s="458" customFormat="1" ht="39.75" customHeight="1">
      <c r="A11" s="440" t="s">
        <v>109</v>
      </c>
      <c r="B11" s="463" t="s">
        <v>151</v>
      </c>
      <c r="C11" s="464"/>
      <c r="D11" s="464"/>
      <c r="E11" s="464"/>
      <c r="F11" s="464"/>
      <c r="G11" s="464"/>
      <c r="H11" s="464"/>
      <c r="I11" s="464"/>
      <c r="J11" s="464"/>
      <c r="K11" s="462">
        <f t="shared" si="1"/>
        <v>0</v>
      </c>
      <c r="L11" s="462">
        <f t="shared" si="1"/>
        <v>0</v>
      </c>
    </row>
    <row r="12" spans="1:12" s="458" customFormat="1" ht="39.75" customHeight="1">
      <c r="A12" s="460" t="s">
        <v>21</v>
      </c>
      <c r="B12" s="465" t="s">
        <v>709</v>
      </c>
      <c r="C12" s="466">
        <f>SUM(C13:C16)</f>
        <v>0</v>
      </c>
      <c r="D12" s="466">
        <f aca="true" t="shared" si="2" ref="D12:J12">SUM(D13:D16)</f>
        <v>0</v>
      </c>
      <c r="E12" s="466">
        <f t="shared" si="2"/>
        <v>0</v>
      </c>
      <c r="F12" s="466">
        <f t="shared" si="2"/>
        <v>0</v>
      </c>
      <c r="G12" s="466">
        <f t="shared" si="2"/>
        <v>0</v>
      </c>
      <c r="H12" s="466">
        <f t="shared" si="2"/>
        <v>793389.54</v>
      </c>
      <c r="I12" s="466">
        <f t="shared" si="2"/>
        <v>1279403.6300000001</v>
      </c>
      <c r="J12" s="466">
        <f t="shared" si="2"/>
        <v>1733820.52</v>
      </c>
      <c r="K12" s="462">
        <f t="shared" si="1"/>
        <v>1279403.6300000001</v>
      </c>
      <c r="L12" s="462">
        <f t="shared" si="1"/>
        <v>2527210.06</v>
      </c>
    </row>
    <row r="13" spans="1:12" s="458" customFormat="1" ht="39.75" customHeight="1">
      <c r="A13" s="440" t="s">
        <v>107</v>
      </c>
      <c r="B13" s="467" t="s">
        <v>196</v>
      </c>
      <c r="C13" s="468">
        <v>0</v>
      </c>
      <c r="D13" s="468" t="s">
        <v>212</v>
      </c>
      <c r="E13" s="468">
        <v>0</v>
      </c>
      <c r="F13" s="468" t="s">
        <v>212</v>
      </c>
      <c r="G13" s="468">
        <v>0</v>
      </c>
      <c r="H13" s="468" t="s">
        <v>212</v>
      </c>
      <c r="I13" s="468">
        <v>1279403.6300000001</v>
      </c>
      <c r="J13" s="468">
        <v>1733820.52</v>
      </c>
      <c r="K13" s="462">
        <v>1279403.53</v>
      </c>
      <c r="L13" s="462">
        <f>J13</f>
        <v>1733820.52</v>
      </c>
    </row>
    <row r="14" spans="1:12" s="458" customFormat="1" ht="39.75" customHeight="1">
      <c r="A14" s="440" t="s">
        <v>109</v>
      </c>
      <c r="B14" s="467" t="s">
        <v>197</v>
      </c>
      <c r="C14" s="468"/>
      <c r="D14" s="468"/>
      <c r="E14" s="468"/>
      <c r="F14" s="468"/>
      <c r="G14" s="468"/>
      <c r="H14" s="468"/>
      <c r="I14" s="468">
        <v>0</v>
      </c>
      <c r="J14" s="468"/>
      <c r="K14" s="462">
        <f t="shared" si="1"/>
        <v>0</v>
      </c>
      <c r="L14" s="462">
        <f t="shared" si="1"/>
        <v>0</v>
      </c>
    </row>
    <row r="15" spans="1:12" s="458" customFormat="1" ht="39.75" customHeight="1">
      <c r="A15" s="440" t="s">
        <v>111</v>
      </c>
      <c r="B15" s="467" t="s">
        <v>198</v>
      </c>
      <c r="C15" s="468"/>
      <c r="D15" s="468"/>
      <c r="E15" s="468"/>
      <c r="F15" s="468"/>
      <c r="G15" s="468"/>
      <c r="H15" s="468"/>
      <c r="I15" s="468"/>
      <c r="J15" s="468"/>
      <c r="K15" s="462">
        <f t="shared" si="1"/>
        <v>0</v>
      </c>
      <c r="L15" s="462">
        <f t="shared" si="1"/>
        <v>0</v>
      </c>
    </row>
    <row r="16" spans="1:12" s="458" customFormat="1" ht="39.75" customHeight="1">
      <c r="A16" s="440" t="s">
        <v>113</v>
      </c>
      <c r="B16" s="467" t="s">
        <v>710</v>
      </c>
      <c r="C16" s="468"/>
      <c r="D16" s="468"/>
      <c r="E16" s="468"/>
      <c r="F16" s="468"/>
      <c r="G16" s="468">
        <v>0</v>
      </c>
      <c r="H16" s="468">
        <v>793389.54</v>
      </c>
      <c r="I16" s="468"/>
      <c r="J16" s="468"/>
      <c r="K16" s="462">
        <f t="shared" si="1"/>
        <v>0</v>
      </c>
      <c r="L16" s="462">
        <f t="shared" si="1"/>
        <v>793389.54</v>
      </c>
    </row>
    <row r="17" spans="1:12" s="458" customFormat="1" ht="39.75" customHeight="1">
      <c r="A17" s="469" t="s">
        <v>711</v>
      </c>
      <c r="B17" s="470"/>
      <c r="C17" s="462">
        <f>SUM(C9+C12)</f>
        <v>0</v>
      </c>
      <c r="D17" s="462">
        <f aca="true" t="shared" si="3" ref="D17:J17">SUM(D9+D12)</f>
        <v>0</v>
      </c>
      <c r="E17" s="462">
        <f t="shared" si="3"/>
        <v>0</v>
      </c>
      <c r="F17" s="462">
        <f t="shared" si="3"/>
        <v>0</v>
      </c>
      <c r="G17" s="462">
        <f t="shared" si="3"/>
        <v>0</v>
      </c>
      <c r="H17" s="462">
        <f t="shared" si="3"/>
        <v>793389.54</v>
      </c>
      <c r="I17" s="462">
        <f t="shared" si="3"/>
        <v>1279403.6300000001</v>
      </c>
      <c r="J17" s="462">
        <f t="shared" si="3"/>
        <v>1733820.52</v>
      </c>
      <c r="K17" s="462">
        <f t="shared" si="1"/>
        <v>1279403.6300000001</v>
      </c>
      <c r="L17" s="462">
        <f t="shared" si="1"/>
        <v>2527210.06</v>
      </c>
    </row>
    <row r="18" ht="39.75" customHeight="1"/>
  </sheetData>
  <mergeCells count="11">
    <mergeCell ref="B4:L4"/>
    <mergeCell ref="A5:A8"/>
    <mergeCell ref="B5:B8"/>
    <mergeCell ref="C5:H5"/>
    <mergeCell ref="I5:J5"/>
    <mergeCell ref="C6:D6"/>
    <mergeCell ref="E6:F6"/>
    <mergeCell ref="G6:H6"/>
    <mergeCell ref="I6:J6"/>
    <mergeCell ref="C7:H7"/>
    <mergeCell ref="I7:J7"/>
  </mergeCells>
  <printOptions/>
  <pageMargins left="0.7875" right="0.7875" top="0.984027777777778" bottom="0.9840277777777778" header="0.5118055555555556" footer="0.5118055555555556"/>
  <pageSetup horizontalDpi="300" verticalDpi="300" orientation="landscape" paperSize="9" scale="65"/>
  <headerFooter alignWithMargins="0">
    <oddHeader>&amp;L&amp;"Arial,Kursywa"&amp;8Sprawozdanie finansowe za 2006 rok Samodzielnego Publicznego Zespołu Przychodni Specjalistycznych we Włoclawku</oddHeader>
  </headerFooter>
</worksheet>
</file>

<file path=xl/worksheets/sheet15.xml><?xml version="1.0" encoding="utf-8"?>
<worksheet xmlns="http://schemas.openxmlformats.org/spreadsheetml/2006/main" xmlns:r="http://schemas.openxmlformats.org/officeDocument/2006/relationships">
  <sheetPr codeName="Arkusz15"/>
  <dimension ref="A4:J49"/>
  <sheetViews>
    <sheetView workbookViewId="0" topLeftCell="A20">
      <selection activeCell="C43" sqref="C43"/>
    </sheetView>
  </sheetViews>
  <sheetFormatPr defaultColWidth="9.00390625" defaultRowHeight="12.75"/>
  <cols>
    <col min="1" max="1" width="7.625" style="0" customWidth="1"/>
    <col min="2" max="2" width="30.625" style="0" customWidth="1"/>
    <col min="3" max="3" width="12.625" style="0" customWidth="1"/>
    <col min="4" max="4" width="12.375" style="0" customWidth="1"/>
    <col min="5" max="5" width="11.75390625" style="0" customWidth="1"/>
    <col min="6" max="10" width="11.25390625" style="0" customWidth="1"/>
    <col min="11" max="11" width="12.125" style="0" customWidth="1"/>
    <col min="12" max="12" width="12.375" style="0" customWidth="1"/>
    <col min="13" max="13" width="11.75390625" style="0" customWidth="1"/>
  </cols>
  <sheetData>
    <row r="4" spans="1:10" ht="12.75" customHeight="1">
      <c r="A4" s="247" t="s">
        <v>356</v>
      </c>
      <c r="B4" s="364" t="s">
        <v>357</v>
      </c>
      <c r="C4" s="364"/>
      <c r="D4" s="364"/>
      <c r="E4" s="364"/>
      <c r="F4" s="364"/>
      <c r="G4" s="364"/>
      <c r="H4" s="413"/>
      <c r="I4" s="413"/>
      <c r="J4" s="413"/>
    </row>
    <row r="5" spans="1:10" ht="22.5" customHeight="1">
      <c r="A5" s="471"/>
      <c r="B5" s="447" t="s">
        <v>89</v>
      </c>
      <c r="C5" s="448" t="s">
        <v>477</v>
      </c>
      <c r="D5" s="449" t="s">
        <v>697</v>
      </c>
      <c r="E5" s="449"/>
      <c r="F5" s="449"/>
      <c r="G5" s="449"/>
      <c r="H5" s="413"/>
      <c r="I5" s="413"/>
      <c r="J5" s="413"/>
    </row>
    <row r="6" spans="1:7" s="188" customFormat="1" ht="25.5" customHeight="1">
      <c r="A6" s="471"/>
      <c r="B6" s="447"/>
      <c r="C6" s="448"/>
      <c r="D6" s="472" t="s">
        <v>698</v>
      </c>
      <c r="E6" s="472" t="s">
        <v>712</v>
      </c>
      <c r="F6" s="472" t="s">
        <v>713</v>
      </c>
      <c r="G6" s="472" t="s">
        <v>714</v>
      </c>
    </row>
    <row r="7" spans="1:10" ht="12.75">
      <c r="A7" s="473"/>
      <c r="B7" s="473"/>
      <c r="C7" s="474"/>
      <c r="D7" s="474"/>
      <c r="E7" s="474"/>
      <c r="F7" s="474"/>
      <c r="G7" s="474"/>
      <c r="H7" s="413"/>
      <c r="I7" s="413"/>
      <c r="J7" s="413"/>
    </row>
    <row r="8" spans="1:10" ht="12.75">
      <c r="A8" s="473"/>
      <c r="B8" s="473"/>
      <c r="C8" s="474"/>
      <c r="D8" s="474"/>
      <c r="E8" s="474"/>
      <c r="F8" s="474"/>
      <c r="G8" s="474"/>
      <c r="H8" s="413"/>
      <c r="I8" s="413"/>
      <c r="J8" s="413"/>
    </row>
    <row r="9" spans="1:10" ht="12.75">
      <c r="A9" s="473"/>
      <c r="B9" s="473"/>
      <c r="C9" s="474"/>
      <c r="D9" s="474"/>
      <c r="E9" s="474"/>
      <c r="F9" s="474"/>
      <c r="G9" s="474"/>
      <c r="H9" s="413"/>
      <c r="I9" s="413"/>
      <c r="J9" s="413"/>
    </row>
    <row r="10" spans="1:10" ht="12.75">
      <c r="A10" s="473"/>
      <c r="B10" s="473"/>
      <c r="C10" s="474"/>
      <c r="D10" s="474"/>
      <c r="E10" s="474"/>
      <c r="F10" s="474"/>
      <c r="G10" s="474"/>
      <c r="H10" s="413"/>
      <c r="I10" s="413"/>
      <c r="J10" s="413"/>
    </row>
    <row r="11" spans="1:10" ht="12.75">
      <c r="A11" s="473"/>
      <c r="B11" s="473"/>
      <c r="C11" s="474"/>
      <c r="D11" s="474"/>
      <c r="E11" s="474"/>
      <c r="F11" s="474"/>
      <c r="G11" s="474"/>
      <c r="H11" s="413"/>
      <c r="I11" s="413"/>
      <c r="J11" s="413"/>
    </row>
    <row r="12" spans="1:10" ht="12.75">
      <c r="A12" s="473"/>
      <c r="B12" s="473"/>
      <c r="C12" s="474"/>
      <c r="D12" s="474"/>
      <c r="E12" s="474"/>
      <c r="F12" s="474"/>
      <c r="G12" s="474"/>
      <c r="H12" s="413"/>
      <c r="I12" s="413"/>
      <c r="J12" s="413"/>
    </row>
    <row r="13" spans="1:10" s="194" customFormat="1" ht="12.75">
      <c r="A13" s="475" t="s">
        <v>471</v>
      </c>
      <c r="B13" s="475"/>
      <c r="C13" s="476">
        <f>SUM(C7:C12)</f>
        <v>0</v>
      </c>
      <c r="D13" s="476">
        <f>SUM(D7:D12)</f>
        <v>0</v>
      </c>
      <c r="E13" s="476">
        <f>SUM(E7:E12)</f>
        <v>0</v>
      </c>
      <c r="F13" s="476">
        <f>SUM(F7:F12)</f>
        <v>0</v>
      </c>
      <c r="G13" s="476">
        <f>SUM(G7:G12)</f>
        <v>0</v>
      </c>
      <c r="H13" s="477"/>
      <c r="I13" s="477"/>
      <c r="J13" s="477"/>
    </row>
    <row r="14" spans="1:10" ht="12.75">
      <c r="A14" s="411"/>
      <c r="B14" s="411"/>
      <c r="C14" s="412"/>
      <c r="D14" s="412"/>
      <c r="E14" s="412"/>
      <c r="F14" s="412"/>
      <c r="G14" s="412"/>
      <c r="H14" s="413"/>
      <c r="I14" s="413"/>
      <c r="J14" s="413"/>
    </row>
    <row r="15" spans="1:10" ht="12.75">
      <c r="A15" s="411"/>
      <c r="B15" s="411"/>
      <c r="C15" s="412"/>
      <c r="D15" s="412"/>
      <c r="E15" s="412"/>
      <c r="F15" s="412"/>
      <c r="G15" s="412"/>
      <c r="H15" s="413"/>
      <c r="I15" s="413"/>
      <c r="J15" s="413"/>
    </row>
    <row r="16" spans="1:10" ht="12.75" customHeight="1">
      <c r="A16" s="247" t="s">
        <v>358</v>
      </c>
      <c r="B16" s="364" t="s">
        <v>359</v>
      </c>
      <c r="C16" s="364"/>
      <c r="D16" s="364"/>
      <c r="E16" s="364"/>
      <c r="F16" s="364"/>
      <c r="G16" s="364"/>
      <c r="H16" s="413"/>
      <c r="I16" s="413"/>
      <c r="J16" s="413"/>
    </row>
    <row r="17" spans="1:10" ht="12.75" customHeight="1">
      <c r="A17" s="437" t="s">
        <v>276</v>
      </c>
      <c r="B17" s="447" t="s">
        <v>89</v>
      </c>
      <c r="C17" s="448" t="s">
        <v>477</v>
      </c>
      <c r="D17" s="449" t="s">
        <v>697</v>
      </c>
      <c r="E17" s="449"/>
      <c r="F17" s="449"/>
      <c r="G17" s="449"/>
      <c r="H17" s="413"/>
      <c r="I17" s="413"/>
      <c r="J17" s="413"/>
    </row>
    <row r="18" spans="1:10" ht="18.75" customHeight="1">
      <c r="A18" s="437"/>
      <c r="B18" s="447"/>
      <c r="C18" s="448"/>
      <c r="D18" s="472" t="s">
        <v>698</v>
      </c>
      <c r="E18" s="472" t="s">
        <v>712</v>
      </c>
      <c r="F18" s="472" t="s">
        <v>713</v>
      </c>
      <c r="G18" s="472" t="s">
        <v>714</v>
      </c>
      <c r="H18" s="413"/>
      <c r="I18" s="413"/>
      <c r="J18" s="413"/>
    </row>
    <row r="19" spans="1:10" ht="12.75">
      <c r="A19" s="473">
        <v>1</v>
      </c>
      <c r="B19" s="473" t="s">
        <v>715</v>
      </c>
      <c r="C19" s="474">
        <v>1733820.52</v>
      </c>
      <c r="D19" s="474"/>
      <c r="E19" s="474"/>
      <c r="F19" s="474"/>
      <c r="G19" s="474">
        <f>C19</f>
        <v>1733820.52</v>
      </c>
      <c r="H19" s="413"/>
      <c r="I19" s="413"/>
      <c r="J19" s="413"/>
    </row>
    <row r="20" spans="1:10" ht="12.75">
      <c r="A20" s="473"/>
      <c r="B20" s="473"/>
      <c r="C20" s="474"/>
      <c r="D20" s="474"/>
      <c r="E20" s="474"/>
      <c r="F20" s="474"/>
      <c r="G20" s="474"/>
      <c r="H20" s="413"/>
      <c r="I20" s="413"/>
      <c r="J20" s="413"/>
    </row>
    <row r="21" spans="1:10" ht="12.75">
      <c r="A21" s="473"/>
      <c r="B21" s="473"/>
      <c r="C21" s="474"/>
      <c r="D21" s="474"/>
      <c r="E21" s="474"/>
      <c r="F21" s="474"/>
      <c r="G21" s="474"/>
      <c r="H21" s="413"/>
      <c r="I21" s="413"/>
      <c r="J21" s="413"/>
    </row>
    <row r="22" spans="1:10" ht="12.75">
      <c r="A22" s="473"/>
      <c r="B22" s="473"/>
      <c r="C22" s="474"/>
      <c r="D22" s="474"/>
      <c r="E22" s="474"/>
      <c r="F22" s="474"/>
      <c r="G22" s="474"/>
      <c r="H22" s="413"/>
      <c r="I22" s="413"/>
      <c r="J22" s="413"/>
    </row>
    <row r="23" spans="1:10" ht="12.75">
      <c r="A23" s="473"/>
      <c r="B23" s="473"/>
      <c r="C23" s="474"/>
      <c r="D23" s="474"/>
      <c r="E23" s="474"/>
      <c r="F23" s="474"/>
      <c r="G23" s="474"/>
      <c r="H23" s="413"/>
      <c r="I23" s="413"/>
      <c r="J23" s="413"/>
    </row>
    <row r="24" spans="1:10" ht="12.75">
      <c r="A24" s="473"/>
      <c r="B24" s="473"/>
      <c r="C24" s="474"/>
      <c r="D24" s="474"/>
      <c r="E24" s="474"/>
      <c r="F24" s="474"/>
      <c r="G24" s="474"/>
      <c r="H24" s="413"/>
      <c r="I24" s="413"/>
      <c r="J24" s="413"/>
    </row>
    <row r="25" spans="1:10" ht="12.75">
      <c r="A25" s="475" t="s">
        <v>471</v>
      </c>
      <c r="B25" s="475"/>
      <c r="C25" s="476">
        <f>SUM(C19:C24)</f>
        <v>1733820.52</v>
      </c>
      <c r="D25" s="476">
        <f>SUM(D19:D24)</f>
        <v>0</v>
      </c>
      <c r="E25" s="476">
        <f>SUM(E19:E24)</f>
        <v>0</v>
      </c>
      <c r="F25" s="476">
        <f>SUM(F19:F24)</f>
        <v>0</v>
      </c>
      <c r="G25" s="476">
        <f>SUM(G19:G24)</f>
        <v>1733820.52</v>
      </c>
      <c r="H25" s="413"/>
      <c r="I25" s="413"/>
      <c r="J25" s="413"/>
    </row>
    <row r="26" spans="1:10" ht="12.75">
      <c r="A26" s="411"/>
      <c r="B26" s="411"/>
      <c r="C26" s="412"/>
      <c r="D26" s="412"/>
      <c r="E26" s="412"/>
      <c r="F26" s="412"/>
      <c r="G26" s="412"/>
      <c r="H26" s="413"/>
      <c r="I26" s="413"/>
      <c r="J26" s="413"/>
    </row>
    <row r="27" spans="1:10" ht="12.75">
      <c r="A27" s="411"/>
      <c r="B27" s="411"/>
      <c r="C27" s="412"/>
      <c r="D27" s="412"/>
      <c r="E27" s="412"/>
      <c r="F27" s="412"/>
      <c r="G27" s="412"/>
      <c r="H27" s="413"/>
      <c r="I27" s="413"/>
      <c r="J27" s="413"/>
    </row>
    <row r="28" spans="1:10" ht="12.75" customHeight="1">
      <c r="A28" s="247" t="s">
        <v>360</v>
      </c>
      <c r="B28" s="364" t="s">
        <v>361</v>
      </c>
      <c r="C28" s="364"/>
      <c r="D28" s="364"/>
      <c r="E28" s="364"/>
      <c r="F28" s="364"/>
      <c r="G28" s="364"/>
      <c r="H28" s="413"/>
      <c r="I28" s="413"/>
      <c r="J28" s="413"/>
    </row>
    <row r="29" spans="1:10" ht="12.75" customHeight="1">
      <c r="A29" s="437" t="s">
        <v>276</v>
      </c>
      <c r="B29" s="447" t="s">
        <v>89</v>
      </c>
      <c r="C29" s="448" t="s">
        <v>477</v>
      </c>
      <c r="D29" s="449" t="s">
        <v>697</v>
      </c>
      <c r="E29" s="449"/>
      <c r="F29" s="449"/>
      <c r="G29" s="449"/>
      <c r="H29" s="413"/>
      <c r="I29" s="413"/>
      <c r="J29" s="413"/>
    </row>
    <row r="30" spans="1:10" ht="18.75" customHeight="1">
      <c r="A30" s="437"/>
      <c r="B30" s="447"/>
      <c r="C30" s="448"/>
      <c r="D30" s="472" t="s">
        <v>698</v>
      </c>
      <c r="E30" s="472" t="s">
        <v>712</v>
      </c>
      <c r="F30" s="472" t="s">
        <v>713</v>
      </c>
      <c r="G30" s="472" t="s">
        <v>714</v>
      </c>
      <c r="H30" s="413"/>
      <c r="I30" s="413"/>
      <c r="J30" s="413"/>
    </row>
    <row r="31" spans="1:10" ht="12.75">
      <c r="A31" s="473"/>
      <c r="B31" s="473"/>
      <c r="C31" s="474"/>
      <c r="D31" s="474"/>
      <c r="E31" s="474"/>
      <c r="F31" s="474"/>
      <c r="G31" s="474"/>
      <c r="H31" s="413"/>
      <c r="I31" s="413"/>
      <c r="J31" s="413"/>
    </row>
    <row r="32" spans="1:10" ht="12.75">
      <c r="A32" s="473"/>
      <c r="B32" s="473"/>
      <c r="C32" s="474"/>
      <c r="D32" s="474"/>
      <c r="E32" s="474"/>
      <c r="F32" s="474"/>
      <c r="G32" s="474"/>
      <c r="H32" s="413"/>
      <c r="I32" s="413"/>
      <c r="J32" s="413"/>
    </row>
    <row r="33" spans="1:10" ht="12.75">
      <c r="A33" s="473"/>
      <c r="B33" s="473"/>
      <c r="C33" s="474"/>
      <c r="D33" s="474"/>
      <c r="E33" s="474"/>
      <c r="F33" s="474"/>
      <c r="G33" s="474"/>
      <c r="H33" s="413"/>
      <c r="I33" s="413"/>
      <c r="J33" s="413"/>
    </row>
    <row r="34" spans="1:10" ht="12.75">
      <c r="A34" s="473"/>
      <c r="B34" s="473"/>
      <c r="C34" s="474"/>
      <c r="D34" s="474"/>
      <c r="E34" s="474"/>
      <c r="F34" s="474"/>
      <c r="G34" s="474"/>
      <c r="H34" s="413"/>
      <c r="I34" s="413"/>
      <c r="J34" s="413"/>
    </row>
    <row r="35" spans="1:10" ht="12.75">
      <c r="A35" s="473"/>
      <c r="B35" s="473"/>
      <c r="C35" s="474"/>
      <c r="D35" s="474"/>
      <c r="E35" s="474"/>
      <c r="F35" s="474"/>
      <c r="G35" s="474"/>
      <c r="H35" s="413"/>
      <c r="I35" s="413"/>
      <c r="J35" s="413"/>
    </row>
    <row r="36" spans="1:10" ht="12.75">
      <c r="A36" s="473"/>
      <c r="B36" s="473"/>
      <c r="C36" s="474"/>
      <c r="D36" s="474"/>
      <c r="E36" s="474"/>
      <c r="F36" s="474"/>
      <c r="G36" s="474"/>
      <c r="H36" s="413"/>
      <c r="I36" s="413"/>
      <c r="J36" s="413"/>
    </row>
    <row r="37" spans="1:10" ht="12.75">
      <c r="A37" s="475" t="s">
        <v>471</v>
      </c>
      <c r="B37" s="475"/>
      <c r="C37" s="476">
        <f>SUM(C31:C36)</f>
        <v>0</v>
      </c>
      <c r="D37" s="476">
        <f>SUM(D31:D36)</f>
        <v>0</v>
      </c>
      <c r="E37" s="476">
        <f>SUM(E31:E36)</f>
        <v>0</v>
      </c>
      <c r="F37" s="476">
        <f>SUM(F31:F36)</f>
        <v>0</v>
      </c>
      <c r="G37" s="476">
        <f>SUM(G31:G36)</f>
        <v>0</v>
      </c>
      <c r="H37" s="413"/>
      <c r="I37" s="413"/>
      <c r="J37" s="413"/>
    </row>
    <row r="38" spans="1:10" ht="12.75">
      <c r="A38" s="411"/>
      <c r="B38" s="411"/>
      <c r="C38" s="412"/>
      <c r="D38" s="412"/>
      <c r="E38" s="412"/>
      <c r="F38" s="412"/>
      <c r="G38" s="412"/>
      <c r="H38" s="413"/>
      <c r="I38" s="413"/>
      <c r="J38" s="413"/>
    </row>
    <row r="39" spans="1:10" ht="12.75">
      <c r="A39" s="411"/>
      <c r="B39" s="411"/>
      <c r="C39" s="412"/>
      <c r="D39" s="412"/>
      <c r="E39" s="412"/>
      <c r="F39" s="412"/>
      <c r="G39" s="412"/>
      <c r="H39" s="413"/>
      <c r="I39" s="413"/>
      <c r="J39" s="413"/>
    </row>
    <row r="40" spans="1:10" ht="12.75" customHeight="1">
      <c r="A40" s="247" t="s">
        <v>362</v>
      </c>
      <c r="B40" s="364" t="s">
        <v>363</v>
      </c>
      <c r="C40" s="364"/>
      <c r="D40" s="364"/>
      <c r="E40" s="364"/>
      <c r="F40" s="364"/>
      <c r="G40" s="364"/>
      <c r="H40" s="413"/>
      <c r="I40" s="413"/>
      <c r="J40" s="413"/>
    </row>
    <row r="41" spans="1:10" ht="12.75" customHeight="1">
      <c r="A41" s="437" t="s">
        <v>276</v>
      </c>
      <c r="B41" s="447" t="s">
        <v>89</v>
      </c>
      <c r="C41" s="448" t="s">
        <v>477</v>
      </c>
      <c r="D41" s="449" t="s">
        <v>697</v>
      </c>
      <c r="E41" s="449"/>
      <c r="F41" s="449"/>
      <c r="G41" s="449"/>
      <c r="H41" s="413"/>
      <c r="I41" s="413"/>
      <c r="J41" s="413"/>
    </row>
    <row r="42" spans="1:10" ht="18.75" customHeight="1">
      <c r="A42" s="437"/>
      <c r="B42" s="447"/>
      <c r="C42" s="448"/>
      <c r="D42" s="472" t="s">
        <v>698</v>
      </c>
      <c r="E42" s="472" t="s">
        <v>712</v>
      </c>
      <c r="F42" s="472" t="s">
        <v>713</v>
      </c>
      <c r="G42" s="472" t="s">
        <v>714</v>
      </c>
      <c r="H42" s="413"/>
      <c r="I42" s="413"/>
      <c r="J42" s="413"/>
    </row>
    <row r="43" spans="1:10" ht="12.75">
      <c r="A43" s="473">
        <v>1</v>
      </c>
      <c r="B43" s="473" t="s">
        <v>716</v>
      </c>
      <c r="C43" s="474">
        <v>793389.54</v>
      </c>
      <c r="D43" s="474"/>
      <c r="E43" s="474"/>
      <c r="F43" s="474">
        <v>793389.54</v>
      </c>
      <c r="G43" s="474"/>
      <c r="H43" s="413"/>
      <c r="I43" s="413"/>
      <c r="J43" s="413"/>
    </row>
    <row r="44" spans="1:10" ht="12.75">
      <c r="A44" s="473"/>
      <c r="B44" s="473"/>
      <c r="C44" s="474"/>
      <c r="D44" s="474"/>
      <c r="E44" s="474"/>
      <c r="F44" s="474"/>
      <c r="G44" s="474"/>
      <c r="H44" s="413"/>
      <c r="I44" s="413"/>
      <c r="J44" s="413"/>
    </row>
    <row r="45" spans="1:10" ht="12.75">
      <c r="A45" s="473"/>
      <c r="B45" s="473"/>
      <c r="C45" s="474"/>
      <c r="D45" s="474"/>
      <c r="E45" s="474"/>
      <c r="F45" s="474"/>
      <c r="G45" s="474"/>
      <c r="H45" s="413"/>
      <c r="I45" s="413"/>
      <c r="J45" s="413"/>
    </row>
    <row r="46" spans="1:10" ht="12.75">
      <c r="A46" s="473"/>
      <c r="B46" s="473"/>
      <c r="C46" s="474"/>
      <c r="D46" s="474"/>
      <c r="E46" s="474"/>
      <c r="F46" s="474"/>
      <c r="G46" s="474"/>
      <c r="H46" s="413"/>
      <c r="I46" s="413"/>
      <c r="J46" s="413"/>
    </row>
    <row r="47" spans="1:10" ht="12.75">
      <c r="A47" s="473"/>
      <c r="B47" s="473"/>
      <c r="C47" s="474"/>
      <c r="D47" s="474"/>
      <c r="E47" s="474"/>
      <c r="F47" s="474"/>
      <c r="G47" s="474"/>
      <c r="H47" s="413"/>
      <c r="I47" s="413"/>
      <c r="J47" s="413"/>
    </row>
    <row r="48" spans="1:10" ht="12.75">
      <c r="A48" s="473"/>
      <c r="B48" s="473"/>
      <c r="C48" s="474"/>
      <c r="D48" s="474"/>
      <c r="E48" s="474"/>
      <c r="F48" s="474"/>
      <c r="G48" s="474"/>
      <c r="H48" s="413"/>
      <c r="I48" s="413"/>
      <c r="J48" s="413"/>
    </row>
    <row r="49" spans="1:10" ht="12.75">
      <c r="A49" s="475" t="s">
        <v>471</v>
      </c>
      <c r="B49" s="475"/>
      <c r="C49" s="476">
        <f>SUM(C43:C48)</f>
        <v>793389.54</v>
      </c>
      <c r="D49" s="476">
        <f>SUM(D43:D48)</f>
        <v>0</v>
      </c>
      <c r="E49" s="476">
        <f>SUM(E43:E48)</f>
        <v>0</v>
      </c>
      <c r="F49" s="476">
        <f>SUM(F43:F48)</f>
        <v>793389.54</v>
      </c>
      <c r="G49" s="476">
        <f>SUM(G43:G48)</f>
        <v>0</v>
      </c>
      <c r="H49" s="413"/>
      <c r="I49" s="413"/>
      <c r="J49" s="41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sheetData>
  <mergeCells count="24">
    <mergeCell ref="B4:G4"/>
    <mergeCell ref="A5:A6"/>
    <mergeCell ref="B5:B6"/>
    <mergeCell ref="C5:C6"/>
    <mergeCell ref="D5:G5"/>
    <mergeCell ref="A13:B13"/>
    <mergeCell ref="B16:G16"/>
    <mergeCell ref="A17:A18"/>
    <mergeCell ref="B17:B18"/>
    <mergeCell ref="C17:C18"/>
    <mergeCell ref="D17:G17"/>
    <mergeCell ref="A25:B25"/>
    <mergeCell ref="B28:G28"/>
    <mergeCell ref="A29:A30"/>
    <mergeCell ref="B29:B30"/>
    <mergeCell ref="C29:C30"/>
    <mergeCell ref="D29:G29"/>
    <mergeCell ref="A37:B37"/>
    <mergeCell ref="B40:G40"/>
    <mergeCell ref="A41:A42"/>
    <mergeCell ref="B41:B42"/>
    <mergeCell ref="C41:C42"/>
    <mergeCell ref="D41:G41"/>
    <mergeCell ref="A49:B49"/>
  </mergeCells>
  <printOptions/>
  <pageMargins left="0.7479166666666667" right="0.7479166666666667" top="0.9840277777777777" bottom="0.9840277777777778" header="0.5" footer="0.5118055555555556"/>
  <pageSetup horizontalDpi="300" verticalDpi="300" orientation="portrait" paperSize="9" scale="89"/>
  <headerFooter alignWithMargins="0">
    <oddHeader>&amp;L&amp;"Arial,Kursywa"&amp;8Sprawozdanie finansowe za 2006 rok Samodzielnego Publicznego Zespołu Przychodni Specjalistycznych we Włocławku</oddHeader>
  </headerFooter>
</worksheet>
</file>

<file path=xl/worksheets/sheet16.xml><?xml version="1.0" encoding="utf-8"?>
<worksheet xmlns="http://schemas.openxmlformats.org/spreadsheetml/2006/main" xmlns:r="http://schemas.openxmlformats.org/officeDocument/2006/relationships">
  <sheetPr codeName="Arkusz16"/>
  <dimension ref="A4:D98"/>
  <sheetViews>
    <sheetView workbookViewId="0" topLeftCell="A1">
      <selection activeCell="G6" sqref="G6"/>
    </sheetView>
  </sheetViews>
  <sheetFormatPr defaultColWidth="9.00390625" defaultRowHeight="12.75"/>
  <cols>
    <col min="1" max="1" width="9.125" style="478" customWidth="1"/>
    <col min="2" max="2" width="54.875" style="241" customWidth="1"/>
    <col min="3" max="3" width="14.25390625" style="479" customWidth="1"/>
    <col min="4" max="4" width="14.75390625" style="479" customWidth="1"/>
    <col min="5" max="16384" width="9.125" style="241" customWidth="1"/>
  </cols>
  <sheetData>
    <row r="4" spans="1:4" ht="25.5" customHeight="1">
      <c r="A4" s="247" t="s">
        <v>364</v>
      </c>
      <c r="B4" s="380" t="s">
        <v>365</v>
      </c>
      <c r="C4" s="321" t="s">
        <v>478</v>
      </c>
      <c r="D4" s="321" t="s">
        <v>479</v>
      </c>
    </row>
    <row r="5" spans="1:4" ht="13.5" customHeight="1">
      <c r="A5" s="323" t="s">
        <v>107</v>
      </c>
      <c r="B5" s="480" t="s">
        <v>717</v>
      </c>
      <c r="C5" s="325">
        <f>SUM(C6,C7:C9,C11,C14:C16)</f>
        <v>0</v>
      </c>
      <c r="D5" s="325">
        <f>SUM(D6,D7:D9,D11,D14:D16)</f>
        <v>0</v>
      </c>
    </row>
    <row r="6" spans="1:4" ht="13.5" customHeight="1">
      <c r="A6" s="341" t="s">
        <v>436</v>
      </c>
      <c r="B6" s="481" t="s">
        <v>196</v>
      </c>
      <c r="C6" s="343">
        <v>0</v>
      </c>
      <c r="D6" s="343">
        <v>0</v>
      </c>
    </row>
    <row r="7" spans="1:4" ht="13.5" customHeight="1">
      <c r="A7" s="326" t="s">
        <v>436</v>
      </c>
      <c r="B7" s="482" t="s">
        <v>197</v>
      </c>
      <c r="C7" s="328">
        <v>0</v>
      </c>
      <c r="D7" s="328">
        <v>0</v>
      </c>
    </row>
    <row r="8" spans="1:4" ht="13.5" customHeight="1">
      <c r="A8" s="341" t="s">
        <v>436</v>
      </c>
      <c r="B8" s="482" t="s">
        <v>718</v>
      </c>
      <c r="C8" s="328">
        <v>0</v>
      </c>
      <c r="D8" s="328">
        <v>0</v>
      </c>
    </row>
    <row r="9" spans="1:4" ht="13.5" customHeight="1">
      <c r="A9" s="344" t="s">
        <v>436</v>
      </c>
      <c r="B9" s="483" t="s">
        <v>719</v>
      </c>
      <c r="C9" s="328">
        <v>0</v>
      </c>
      <c r="D9" s="328">
        <v>0</v>
      </c>
    </row>
    <row r="10" spans="1:4" ht="13.5" customHeight="1">
      <c r="A10" s="344" t="s">
        <v>436</v>
      </c>
      <c r="B10" s="483"/>
      <c r="C10" s="328"/>
      <c r="D10" s="328"/>
    </row>
    <row r="11" spans="1:4" ht="13.5" customHeight="1">
      <c r="A11" s="341" t="s">
        <v>436</v>
      </c>
      <c r="B11" s="482" t="s">
        <v>200</v>
      </c>
      <c r="C11" s="357">
        <f>SUM(C12:C13)</f>
        <v>0</v>
      </c>
      <c r="D11" s="357">
        <f>SUM(D12:D13)</f>
        <v>0</v>
      </c>
    </row>
    <row r="12" spans="1:4" ht="13.5" customHeight="1">
      <c r="A12" s="344"/>
      <c r="B12" s="484" t="s">
        <v>720</v>
      </c>
      <c r="C12" s="328">
        <v>0</v>
      </c>
      <c r="D12" s="328"/>
    </row>
    <row r="13" spans="1:4" ht="13.5" customHeight="1">
      <c r="A13" s="344"/>
      <c r="B13" s="484" t="s">
        <v>721</v>
      </c>
      <c r="C13" s="328">
        <v>0</v>
      </c>
      <c r="D13" s="328">
        <v>0</v>
      </c>
    </row>
    <row r="14" spans="1:4" ht="13.5" customHeight="1">
      <c r="A14" s="341" t="s">
        <v>436</v>
      </c>
      <c r="B14" s="482" t="s">
        <v>201</v>
      </c>
      <c r="C14" s="328">
        <v>0</v>
      </c>
      <c r="D14" s="328">
        <v>0</v>
      </c>
    </row>
    <row r="15" spans="1:4" ht="13.5" customHeight="1">
      <c r="A15" s="344" t="s">
        <v>436</v>
      </c>
      <c r="B15" s="482" t="s">
        <v>203</v>
      </c>
      <c r="C15" s="328">
        <v>0</v>
      </c>
      <c r="D15" s="328">
        <v>0</v>
      </c>
    </row>
    <row r="16" spans="1:4" ht="13.5" customHeight="1">
      <c r="A16" s="344" t="s">
        <v>436</v>
      </c>
      <c r="B16" s="482" t="s">
        <v>668</v>
      </c>
      <c r="C16" s="357">
        <f>SUM(C17:C18)</f>
        <v>0</v>
      </c>
      <c r="D16" s="357">
        <f>SUM(D17:D18)</f>
        <v>0</v>
      </c>
    </row>
    <row r="17" spans="1:4" ht="13.5" customHeight="1">
      <c r="A17" s="341"/>
      <c r="B17" s="483"/>
      <c r="C17" s="328"/>
      <c r="D17" s="328"/>
    </row>
    <row r="18" spans="1:4" ht="13.5" customHeight="1">
      <c r="A18" s="326"/>
      <c r="B18" s="483"/>
      <c r="C18" s="328"/>
      <c r="D18" s="328"/>
    </row>
    <row r="19" spans="1:4" ht="13.5" customHeight="1">
      <c r="A19" s="323" t="s">
        <v>109</v>
      </c>
      <c r="B19" s="480" t="s">
        <v>722</v>
      </c>
      <c r="C19" s="325">
        <f>SUM(C20,C21:C23,C25,C28:C30)</f>
        <v>0</v>
      </c>
      <c r="D19" s="325">
        <f>SUM(D20,D21:D23,D25,D28:D30)</f>
        <v>0</v>
      </c>
    </row>
    <row r="20" spans="1:4" ht="13.5" customHeight="1">
      <c r="A20" s="344" t="s">
        <v>436</v>
      </c>
      <c r="B20" s="482" t="s">
        <v>196</v>
      </c>
      <c r="C20" s="328">
        <v>0</v>
      </c>
      <c r="D20" s="328">
        <v>0</v>
      </c>
    </row>
    <row r="21" spans="1:4" ht="13.5" customHeight="1">
      <c r="A21" s="344" t="s">
        <v>436</v>
      </c>
      <c r="B21" s="482" t="s">
        <v>197</v>
      </c>
      <c r="C21" s="328">
        <v>0</v>
      </c>
      <c r="D21" s="328">
        <v>0</v>
      </c>
    </row>
    <row r="22" spans="1:4" ht="13.5" customHeight="1">
      <c r="A22" s="344" t="s">
        <v>436</v>
      </c>
      <c r="B22" s="482" t="s">
        <v>718</v>
      </c>
      <c r="C22" s="328">
        <v>0</v>
      </c>
      <c r="D22" s="328">
        <v>0</v>
      </c>
    </row>
    <row r="23" spans="1:4" ht="13.5" customHeight="1">
      <c r="A23" s="344" t="s">
        <v>436</v>
      </c>
      <c r="B23" s="483" t="s">
        <v>719</v>
      </c>
      <c r="C23" s="328">
        <v>0</v>
      </c>
      <c r="D23" s="328">
        <v>0</v>
      </c>
    </row>
    <row r="24" spans="1:4" ht="13.5" customHeight="1">
      <c r="A24" s="344"/>
      <c r="B24" s="485" t="s">
        <v>723</v>
      </c>
      <c r="C24" s="328"/>
      <c r="D24" s="328"/>
    </row>
    <row r="25" spans="1:4" ht="13.5" customHeight="1">
      <c r="A25" s="344" t="s">
        <v>436</v>
      </c>
      <c r="B25" s="482" t="s">
        <v>200</v>
      </c>
      <c r="C25" s="357">
        <f>SUM(C26:C27)</f>
        <v>0</v>
      </c>
      <c r="D25" s="357">
        <f>SUM(D26:D27)</f>
        <v>0</v>
      </c>
    </row>
    <row r="26" spans="1:4" ht="13.5" customHeight="1">
      <c r="A26" s="344"/>
      <c r="B26" s="484" t="s">
        <v>720</v>
      </c>
      <c r="C26" s="328">
        <v>0</v>
      </c>
      <c r="D26" s="328">
        <v>0</v>
      </c>
    </row>
    <row r="27" spans="1:4" ht="13.5" customHeight="1">
      <c r="A27" s="344"/>
      <c r="B27" s="484" t="s">
        <v>721</v>
      </c>
      <c r="C27" s="328">
        <v>0</v>
      </c>
      <c r="D27" s="328">
        <v>0</v>
      </c>
    </row>
    <row r="28" spans="1:4" ht="13.5" customHeight="1">
      <c r="A28" s="344" t="s">
        <v>436</v>
      </c>
      <c r="B28" s="482" t="s">
        <v>201</v>
      </c>
      <c r="C28" s="328">
        <v>0</v>
      </c>
      <c r="D28" s="328">
        <v>0</v>
      </c>
    </row>
    <row r="29" spans="1:4" ht="13.5" customHeight="1">
      <c r="A29" s="344" t="s">
        <v>436</v>
      </c>
      <c r="B29" s="482" t="s">
        <v>203</v>
      </c>
      <c r="C29" s="328">
        <v>0</v>
      </c>
      <c r="D29" s="328">
        <v>0</v>
      </c>
    </row>
    <row r="30" spans="1:4" ht="13.5" customHeight="1">
      <c r="A30" s="344" t="s">
        <v>436</v>
      </c>
      <c r="B30" s="482" t="s">
        <v>668</v>
      </c>
      <c r="C30" s="357">
        <f>SUM(C31)</f>
        <v>0</v>
      </c>
      <c r="D30" s="357">
        <f>SUM(D31)</f>
        <v>0</v>
      </c>
    </row>
    <row r="31" spans="1:4" ht="13.5" customHeight="1">
      <c r="A31" s="344"/>
      <c r="B31" s="483"/>
      <c r="C31" s="328"/>
      <c r="D31" s="328"/>
    </row>
    <row r="32" spans="1:4" ht="13.5" customHeight="1">
      <c r="A32" s="486" t="s">
        <v>111</v>
      </c>
      <c r="B32" s="480" t="s">
        <v>724</v>
      </c>
      <c r="C32" s="325">
        <f>SUM(C33,C34:C36,C38,C41:C43)</f>
        <v>0</v>
      </c>
      <c r="D32" s="325">
        <f>SUM(D33,D34:D36,D38,D41:D43)</f>
        <v>0</v>
      </c>
    </row>
    <row r="33" spans="1:4" ht="13.5" customHeight="1">
      <c r="A33" s="487" t="s">
        <v>436</v>
      </c>
      <c r="B33" s="482" t="s">
        <v>196</v>
      </c>
      <c r="C33" s="328">
        <v>0</v>
      </c>
      <c r="D33" s="328">
        <v>0</v>
      </c>
    </row>
    <row r="34" spans="1:4" ht="13.5" customHeight="1">
      <c r="A34" s="487" t="s">
        <v>436</v>
      </c>
      <c r="B34" s="482" t="s">
        <v>197</v>
      </c>
      <c r="C34" s="328">
        <v>0</v>
      </c>
      <c r="D34" s="328">
        <v>0</v>
      </c>
    </row>
    <row r="35" spans="1:4" ht="13.5" customHeight="1">
      <c r="A35" s="487" t="s">
        <v>436</v>
      </c>
      <c r="B35" s="482" t="s">
        <v>718</v>
      </c>
      <c r="C35" s="328">
        <v>0</v>
      </c>
      <c r="D35" s="328">
        <v>0</v>
      </c>
    </row>
    <row r="36" spans="1:4" ht="13.5" customHeight="1">
      <c r="A36" s="487" t="s">
        <v>436</v>
      </c>
      <c r="B36" s="483" t="s">
        <v>719</v>
      </c>
      <c r="C36" s="328">
        <v>0</v>
      </c>
      <c r="D36" s="328">
        <v>0</v>
      </c>
    </row>
    <row r="37" spans="1:4" ht="13.5" customHeight="1">
      <c r="A37" s="487"/>
      <c r="B37" s="485" t="s">
        <v>725</v>
      </c>
      <c r="C37" s="328"/>
      <c r="D37" s="328"/>
    </row>
    <row r="38" spans="1:4" ht="13.5" customHeight="1">
      <c r="A38" s="487" t="s">
        <v>436</v>
      </c>
      <c r="B38" s="482" t="s">
        <v>200</v>
      </c>
      <c r="C38" s="357">
        <f>SUM(C39:C40)</f>
        <v>0</v>
      </c>
      <c r="D38" s="357">
        <f>SUM(D39:D40)</f>
        <v>0</v>
      </c>
    </row>
    <row r="39" spans="1:4" ht="13.5" customHeight="1">
      <c r="A39" s="487"/>
      <c r="B39" s="484" t="s">
        <v>720</v>
      </c>
      <c r="C39" s="328">
        <v>0</v>
      </c>
      <c r="D39" s="328">
        <v>0</v>
      </c>
    </row>
    <row r="40" spans="1:4" ht="13.5" customHeight="1">
      <c r="A40" s="487"/>
      <c r="B40" s="484" t="s">
        <v>721</v>
      </c>
      <c r="C40" s="328">
        <v>0</v>
      </c>
      <c r="D40" s="328">
        <v>0</v>
      </c>
    </row>
    <row r="41" spans="1:4" ht="13.5" customHeight="1">
      <c r="A41" s="487" t="s">
        <v>436</v>
      </c>
      <c r="B41" s="482" t="s">
        <v>201</v>
      </c>
      <c r="C41" s="328">
        <v>0</v>
      </c>
      <c r="D41" s="328">
        <v>0</v>
      </c>
    </row>
    <row r="42" spans="1:4" ht="13.5" customHeight="1">
      <c r="A42" s="487" t="s">
        <v>436</v>
      </c>
      <c r="B42" s="482" t="s">
        <v>203</v>
      </c>
      <c r="C42" s="328">
        <v>0</v>
      </c>
      <c r="D42" s="328">
        <v>0</v>
      </c>
    </row>
    <row r="43" spans="1:4" ht="13.5" customHeight="1">
      <c r="A43" s="487" t="s">
        <v>436</v>
      </c>
      <c r="B43" s="482" t="s">
        <v>668</v>
      </c>
      <c r="C43" s="357">
        <f>SUM(C44)</f>
        <v>0</v>
      </c>
      <c r="D43" s="357">
        <f>SUM(D44)</f>
        <v>0</v>
      </c>
    </row>
    <row r="44" spans="1:4" ht="13.5" customHeight="1">
      <c r="A44" s="487"/>
      <c r="B44" s="483"/>
      <c r="C44" s="328"/>
      <c r="D44" s="328"/>
    </row>
    <row r="45" spans="1:4" ht="13.5" customHeight="1">
      <c r="A45" s="486" t="s">
        <v>113</v>
      </c>
      <c r="B45" s="480" t="s">
        <v>726</v>
      </c>
      <c r="C45" s="325">
        <f>SUM(C46,C47:C49,C51,C54:C56)</f>
        <v>0</v>
      </c>
      <c r="D45" s="325">
        <f>SUM(D46,D47:D49,D51,D54:D56)</f>
        <v>0</v>
      </c>
    </row>
    <row r="46" spans="1:4" ht="13.5" customHeight="1">
      <c r="A46" s="487" t="s">
        <v>436</v>
      </c>
      <c r="B46" s="482" t="s">
        <v>196</v>
      </c>
      <c r="C46" s="328">
        <v>0</v>
      </c>
      <c r="D46" s="328">
        <v>0</v>
      </c>
    </row>
    <row r="47" spans="1:4" ht="13.5" customHeight="1">
      <c r="A47" s="487" t="s">
        <v>436</v>
      </c>
      <c r="B47" s="482" t="s">
        <v>197</v>
      </c>
      <c r="C47" s="328">
        <v>0</v>
      </c>
      <c r="D47" s="328">
        <v>0</v>
      </c>
    </row>
    <row r="48" spans="1:4" ht="13.5" customHeight="1">
      <c r="A48" s="487" t="s">
        <v>436</v>
      </c>
      <c r="B48" s="482" t="s">
        <v>718</v>
      </c>
      <c r="C48" s="328">
        <v>0</v>
      </c>
      <c r="D48" s="328">
        <v>0</v>
      </c>
    </row>
    <row r="49" spans="1:4" ht="13.5" customHeight="1">
      <c r="A49" s="487" t="s">
        <v>436</v>
      </c>
      <c r="B49" s="483" t="s">
        <v>719</v>
      </c>
      <c r="C49" s="328">
        <v>0</v>
      </c>
      <c r="D49" s="328">
        <v>0</v>
      </c>
    </row>
    <row r="50" spans="1:4" ht="13.5" customHeight="1">
      <c r="A50" s="487"/>
      <c r="B50" s="485" t="s">
        <v>725</v>
      </c>
      <c r="C50" s="328"/>
      <c r="D50" s="328"/>
    </row>
    <row r="51" spans="1:4" ht="13.5" customHeight="1">
      <c r="A51" s="487" t="s">
        <v>436</v>
      </c>
      <c r="B51" s="482" t="s">
        <v>200</v>
      </c>
      <c r="C51" s="357">
        <f>SUM(C52:C53)</f>
        <v>0</v>
      </c>
      <c r="D51" s="357">
        <f>SUM(D52:D53)</f>
        <v>0</v>
      </c>
    </row>
    <row r="52" spans="1:4" ht="13.5" customHeight="1">
      <c r="A52" s="487"/>
      <c r="B52" s="484" t="s">
        <v>720</v>
      </c>
      <c r="C52" s="328">
        <v>0</v>
      </c>
      <c r="D52" s="328">
        <v>0</v>
      </c>
    </row>
    <row r="53" spans="1:4" ht="13.5" customHeight="1">
      <c r="A53" s="487"/>
      <c r="B53" s="484" t="s">
        <v>721</v>
      </c>
      <c r="C53" s="328">
        <v>0</v>
      </c>
      <c r="D53" s="328">
        <v>0</v>
      </c>
    </row>
    <row r="54" spans="1:4" ht="13.5" customHeight="1">
      <c r="A54" s="487" t="s">
        <v>436</v>
      </c>
      <c r="B54" s="482" t="s">
        <v>201</v>
      </c>
      <c r="C54" s="328">
        <v>0</v>
      </c>
      <c r="D54" s="328">
        <v>0</v>
      </c>
    </row>
    <row r="55" spans="1:4" ht="13.5" customHeight="1">
      <c r="A55" s="487" t="s">
        <v>436</v>
      </c>
      <c r="B55" s="482" t="s">
        <v>203</v>
      </c>
      <c r="C55" s="328">
        <v>0</v>
      </c>
      <c r="D55" s="328">
        <v>0</v>
      </c>
    </row>
    <row r="56" spans="1:4" ht="13.5" customHeight="1">
      <c r="A56" s="487" t="s">
        <v>436</v>
      </c>
      <c r="B56" s="482" t="s">
        <v>668</v>
      </c>
      <c r="C56" s="357">
        <f>SUM(C57)</f>
        <v>0</v>
      </c>
      <c r="D56" s="357">
        <f>SUM(D57)</f>
        <v>0</v>
      </c>
    </row>
    <row r="57" spans="1:4" ht="13.5" customHeight="1">
      <c r="A57" s="487"/>
      <c r="B57" s="483"/>
      <c r="C57" s="328"/>
      <c r="D57" s="328"/>
    </row>
    <row r="58" spans="1:4" ht="13.5" customHeight="1">
      <c r="A58" s="486" t="s">
        <v>115</v>
      </c>
      <c r="B58" s="480" t="s">
        <v>727</v>
      </c>
      <c r="C58" s="325">
        <f>SUM(C59,C60:C62,C64,C67:C69)</f>
        <v>0</v>
      </c>
      <c r="D58" s="325">
        <f>SUM(D59,D60:D62,D64,D67:D69)</f>
        <v>0</v>
      </c>
    </row>
    <row r="59" spans="1:4" ht="13.5" customHeight="1">
      <c r="A59" s="487" t="s">
        <v>436</v>
      </c>
      <c r="B59" s="482" t="s">
        <v>196</v>
      </c>
      <c r="C59" s="328">
        <v>0</v>
      </c>
      <c r="D59" s="328">
        <v>0</v>
      </c>
    </row>
    <row r="60" spans="1:4" ht="13.5" customHeight="1">
      <c r="A60" s="487" t="s">
        <v>436</v>
      </c>
      <c r="B60" s="482" t="s">
        <v>197</v>
      </c>
      <c r="C60" s="328">
        <v>0</v>
      </c>
      <c r="D60" s="328">
        <v>0</v>
      </c>
    </row>
    <row r="61" spans="1:4" ht="13.5" customHeight="1">
      <c r="A61" s="487" t="s">
        <v>436</v>
      </c>
      <c r="B61" s="482" t="s">
        <v>718</v>
      </c>
      <c r="C61" s="328">
        <v>0</v>
      </c>
      <c r="D61" s="328">
        <v>0</v>
      </c>
    </row>
    <row r="62" spans="1:4" ht="13.5" customHeight="1">
      <c r="A62" s="487" t="s">
        <v>436</v>
      </c>
      <c r="B62" s="483" t="s">
        <v>719</v>
      </c>
      <c r="C62" s="328">
        <v>0</v>
      </c>
      <c r="D62" s="328">
        <v>0</v>
      </c>
    </row>
    <row r="63" spans="1:4" ht="13.5" customHeight="1">
      <c r="A63" s="487"/>
      <c r="B63" s="485" t="s">
        <v>725</v>
      </c>
      <c r="C63" s="328"/>
      <c r="D63" s="328"/>
    </row>
    <row r="64" spans="1:4" ht="13.5" customHeight="1">
      <c r="A64" s="487" t="s">
        <v>436</v>
      </c>
      <c r="B64" s="482" t="s">
        <v>200</v>
      </c>
      <c r="C64" s="357">
        <f>SUM(C65:C66)</f>
        <v>0</v>
      </c>
      <c r="D64" s="357">
        <f>SUM(D65:D66)</f>
        <v>0</v>
      </c>
    </row>
    <row r="65" spans="1:4" ht="13.5" customHeight="1">
      <c r="A65" s="487"/>
      <c r="B65" s="484" t="s">
        <v>720</v>
      </c>
      <c r="C65" s="328">
        <v>0</v>
      </c>
      <c r="D65" s="328">
        <v>0</v>
      </c>
    </row>
    <row r="66" spans="1:4" ht="13.5" customHeight="1">
      <c r="A66" s="487"/>
      <c r="B66" s="484" t="s">
        <v>721</v>
      </c>
      <c r="C66" s="328">
        <v>0</v>
      </c>
      <c r="D66" s="328">
        <v>0</v>
      </c>
    </row>
    <row r="67" spans="1:4" ht="13.5" customHeight="1">
      <c r="A67" s="487" t="s">
        <v>436</v>
      </c>
      <c r="B67" s="482" t="s">
        <v>201</v>
      </c>
      <c r="C67" s="328">
        <v>0</v>
      </c>
      <c r="D67" s="328">
        <v>0</v>
      </c>
    </row>
    <row r="68" spans="1:4" ht="13.5" customHeight="1">
      <c r="A68" s="487" t="s">
        <v>436</v>
      </c>
      <c r="B68" s="482" t="s">
        <v>203</v>
      </c>
      <c r="C68" s="328">
        <v>0</v>
      </c>
      <c r="D68" s="328">
        <v>0</v>
      </c>
    </row>
    <row r="69" spans="1:4" ht="13.5" customHeight="1">
      <c r="A69" s="487" t="s">
        <v>436</v>
      </c>
      <c r="B69" s="482" t="s">
        <v>668</v>
      </c>
      <c r="C69" s="357">
        <v>0</v>
      </c>
      <c r="D69" s="357">
        <v>0</v>
      </c>
    </row>
    <row r="70" spans="1:4" ht="13.5" customHeight="1">
      <c r="A70" s="487"/>
      <c r="B70" s="483"/>
      <c r="C70" s="328"/>
      <c r="D70" s="328"/>
    </row>
    <row r="71" spans="1:4" ht="13.5" customHeight="1">
      <c r="A71" s="487"/>
      <c r="B71" s="483"/>
      <c r="C71" s="328"/>
      <c r="D71" s="328"/>
    </row>
    <row r="72" spans="1:4" ht="13.5" customHeight="1">
      <c r="A72" s="486" t="s">
        <v>202</v>
      </c>
      <c r="B72" s="480" t="s">
        <v>728</v>
      </c>
      <c r="C72" s="325">
        <f>SUM(C73,C74:C76,C79,C82:C86)</f>
        <v>1820734.95</v>
      </c>
      <c r="D72" s="325">
        <f>SUM(D73,D74:D76,D79,D82:D86)</f>
        <v>4121416.1500000004</v>
      </c>
    </row>
    <row r="73" spans="1:4" ht="13.5" customHeight="1">
      <c r="A73" s="487" t="s">
        <v>436</v>
      </c>
      <c r="B73" s="482" t="s">
        <v>196</v>
      </c>
      <c r="C73" s="328"/>
      <c r="D73" s="328"/>
    </row>
    <row r="74" spans="1:4" ht="13.5" customHeight="1">
      <c r="A74" s="487" t="s">
        <v>436</v>
      </c>
      <c r="B74" s="482" t="s">
        <v>197</v>
      </c>
      <c r="C74" s="328">
        <v>0</v>
      </c>
      <c r="D74" s="328">
        <v>0</v>
      </c>
    </row>
    <row r="75" spans="1:4" ht="13.5" customHeight="1">
      <c r="A75" s="487" t="s">
        <v>436</v>
      </c>
      <c r="B75" s="482" t="s">
        <v>718</v>
      </c>
      <c r="C75" s="328">
        <v>0</v>
      </c>
      <c r="D75" s="328">
        <v>0</v>
      </c>
    </row>
    <row r="76" spans="1:4" ht="13.5" customHeight="1">
      <c r="A76" s="487" t="s">
        <v>436</v>
      </c>
      <c r="B76" s="483" t="s">
        <v>719</v>
      </c>
      <c r="C76" s="357">
        <f>SUM(C77:C78)</f>
        <v>0</v>
      </c>
      <c r="D76" s="357">
        <f>SUM(D77:D78)</f>
        <v>0</v>
      </c>
    </row>
    <row r="77" spans="1:4" ht="13.5" customHeight="1">
      <c r="A77" s="487"/>
      <c r="B77" s="484" t="s">
        <v>729</v>
      </c>
      <c r="C77" s="328">
        <v>0</v>
      </c>
      <c r="D77" s="328">
        <v>0</v>
      </c>
    </row>
    <row r="78" spans="1:4" ht="13.5" customHeight="1">
      <c r="A78" s="487"/>
      <c r="B78" s="485" t="s">
        <v>730</v>
      </c>
      <c r="C78" s="328">
        <v>0</v>
      </c>
      <c r="D78" s="328">
        <v>0</v>
      </c>
    </row>
    <row r="79" spans="1:4" ht="13.5" customHeight="1">
      <c r="A79" s="487" t="s">
        <v>436</v>
      </c>
      <c r="B79" s="482" t="s">
        <v>200</v>
      </c>
      <c r="C79" s="357">
        <v>683208.53</v>
      </c>
      <c r="D79" s="357">
        <f>SUM(D80:D81)</f>
        <v>744475.52</v>
      </c>
    </row>
    <row r="80" spans="1:4" ht="13.5" customHeight="1">
      <c r="A80" s="487"/>
      <c r="B80" s="484" t="s">
        <v>720</v>
      </c>
      <c r="C80" s="328">
        <v>683208.53</v>
      </c>
      <c r="D80" s="328">
        <v>744475.52</v>
      </c>
    </row>
    <row r="81" spans="1:4" ht="13.5" customHeight="1">
      <c r="A81" s="487"/>
      <c r="B81" s="484" t="s">
        <v>721</v>
      </c>
      <c r="C81" s="328">
        <v>0</v>
      </c>
      <c r="D81" s="328">
        <v>0</v>
      </c>
    </row>
    <row r="82" spans="1:4" ht="13.5" customHeight="1">
      <c r="A82" s="487" t="s">
        <v>436</v>
      </c>
      <c r="B82" s="482" t="s">
        <v>201</v>
      </c>
      <c r="C82" s="328">
        <v>0</v>
      </c>
      <c r="D82" s="328">
        <v>0</v>
      </c>
    </row>
    <row r="83" spans="1:4" ht="13.5" customHeight="1">
      <c r="A83" s="487" t="s">
        <v>436</v>
      </c>
      <c r="B83" s="482" t="s">
        <v>203</v>
      </c>
      <c r="C83" s="328">
        <v>0</v>
      </c>
      <c r="D83" s="328">
        <v>0</v>
      </c>
    </row>
    <row r="84" spans="1:4" ht="13.5" customHeight="1">
      <c r="A84" s="487" t="s">
        <v>436</v>
      </c>
      <c r="B84" s="482" t="s">
        <v>205</v>
      </c>
      <c r="C84" s="328">
        <v>482027.55</v>
      </c>
      <c r="D84" s="328">
        <v>1715826.95</v>
      </c>
    </row>
    <row r="85" spans="1:4" ht="13.5" customHeight="1">
      <c r="A85" s="487" t="s">
        <v>436</v>
      </c>
      <c r="B85" s="482" t="s">
        <v>731</v>
      </c>
      <c r="C85" s="328">
        <v>71657.73</v>
      </c>
      <c r="D85" s="328">
        <v>864566.03</v>
      </c>
    </row>
    <row r="86" spans="1:4" ht="13.5" customHeight="1">
      <c r="A86" s="487" t="s">
        <v>436</v>
      </c>
      <c r="B86" s="482" t="s">
        <v>668</v>
      </c>
      <c r="C86" s="357">
        <v>583841.14</v>
      </c>
      <c r="D86" s="357">
        <f>SUM(D87:D92)</f>
        <v>796547.65</v>
      </c>
    </row>
    <row r="87" spans="1:4" ht="13.5" customHeight="1">
      <c r="A87" s="487"/>
      <c r="B87" s="484" t="s">
        <v>732</v>
      </c>
      <c r="C87" s="328">
        <v>0</v>
      </c>
      <c r="D87" s="328">
        <v>0</v>
      </c>
    </row>
    <row r="88" spans="1:4" ht="13.5" customHeight="1">
      <c r="A88" s="487"/>
      <c r="B88" s="484" t="s">
        <v>733</v>
      </c>
      <c r="C88" s="328">
        <v>0</v>
      </c>
      <c r="D88" s="328">
        <v>0</v>
      </c>
    </row>
    <row r="89" spans="1:4" ht="13.5" customHeight="1">
      <c r="A89" s="487"/>
      <c r="B89" s="484" t="s">
        <v>734</v>
      </c>
      <c r="C89" s="328">
        <v>0</v>
      </c>
      <c r="D89" s="328">
        <v>0</v>
      </c>
    </row>
    <row r="90" spans="1:4" ht="13.5" customHeight="1">
      <c r="A90" s="487"/>
      <c r="B90" s="484" t="s">
        <v>735</v>
      </c>
      <c r="C90" s="328">
        <v>0</v>
      </c>
      <c r="D90" s="328">
        <v>0</v>
      </c>
    </row>
    <row r="91" spans="1:4" ht="13.5" customHeight="1">
      <c r="A91" s="487"/>
      <c r="B91" s="485" t="s">
        <v>736</v>
      </c>
      <c r="C91" s="328">
        <v>0</v>
      </c>
      <c r="D91" s="328">
        <v>0</v>
      </c>
    </row>
    <row r="92" spans="1:4" ht="13.5" customHeight="1">
      <c r="A92" s="487"/>
      <c r="B92" s="488" t="s">
        <v>737</v>
      </c>
      <c r="C92" s="328">
        <v>583841.14</v>
      </c>
      <c r="D92" s="328">
        <v>796547.65</v>
      </c>
    </row>
    <row r="93" spans="1:4" ht="13.5" customHeight="1">
      <c r="A93" s="487"/>
      <c r="B93" s="483"/>
      <c r="C93" s="328">
        <v>0</v>
      </c>
      <c r="D93" s="328">
        <v>0</v>
      </c>
    </row>
    <row r="94" spans="1:4" ht="13.5" customHeight="1">
      <c r="A94" s="486" t="s">
        <v>204</v>
      </c>
      <c r="B94" s="480" t="s">
        <v>738</v>
      </c>
      <c r="C94" s="325">
        <f>SUM(C95:C97)</f>
        <v>218744.12</v>
      </c>
      <c r="D94" s="325">
        <f>SUM(D95:D97)</f>
        <v>348666.37</v>
      </c>
    </row>
    <row r="95" spans="1:4" ht="13.5" customHeight="1">
      <c r="A95" s="487" t="s">
        <v>436</v>
      </c>
      <c r="B95" s="482" t="s">
        <v>739</v>
      </c>
      <c r="C95" s="328">
        <v>218744.12</v>
      </c>
      <c r="D95" s="328">
        <v>348666.37</v>
      </c>
    </row>
    <row r="96" spans="1:4" ht="13.5" customHeight="1">
      <c r="A96" s="487" t="s">
        <v>436</v>
      </c>
      <c r="B96" s="482" t="s">
        <v>740</v>
      </c>
      <c r="C96" s="328">
        <v>0</v>
      </c>
      <c r="D96" s="328">
        <v>0</v>
      </c>
    </row>
    <row r="97" spans="1:4" ht="13.5" customHeight="1">
      <c r="A97" s="487" t="s">
        <v>436</v>
      </c>
      <c r="B97" s="482" t="s">
        <v>741</v>
      </c>
      <c r="C97" s="328">
        <v>0</v>
      </c>
      <c r="D97" s="328">
        <v>0</v>
      </c>
    </row>
    <row r="98" spans="1:4" ht="13.5" customHeight="1">
      <c r="A98" s="486"/>
      <c r="B98" s="380" t="s">
        <v>471</v>
      </c>
      <c r="C98" s="330">
        <f>C5+C19+C32+C45+C58+C72+C94</f>
        <v>2039479.0699999998</v>
      </c>
      <c r="D98" s="330">
        <f>D5+D19+D32+D45+D58+D72+D94</f>
        <v>4470082.5200000005</v>
      </c>
    </row>
  </sheetData>
  <printOptions/>
  <pageMargins left="0.7479166666666667" right="0.7479166666666667" top="0.9840277777777777" bottom="0.9840277777777778" header="0.5" footer="0.5118055555555556"/>
  <pageSetup horizontalDpi="300" verticalDpi="300" orientation="portrait" paperSize="9" scale="93"/>
  <headerFooter alignWithMargins="0">
    <oddHeader>&amp;L&amp;"Arial CE,Kursywa"&amp;8Sprawozdanie  finansowe za rok 2006 Samodzielnego Publicznego Zespołu Przychodni Specjalistycznych we Włocławku</oddHeader>
  </headerFooter>
  <rowBreaks count="1" manualBreakCount="1">
    <brk id="44" max="255" man="1"/>
  </rowBreaks>
</worksheet>
</file>

<file path=xl/worksheets/sheet17.xml><?xml version="1.0" encoding="utf-8"?>
<worksheet xmlns="http://schemas.openxmlformats.org/spreadsheetml/2006/main" xmlns:r="http://schemas.openxmlformats.org/officeDocument/2006/relationships">
  <sheetPr codeName="Arkusz17"/>
  <dimension ref="A4:G83"/>
  <sheetViews>
    <sheetView workbookViewId="0" topLeftCell="A1">
      <selection activeCell="G13" sqref="G13"/>
    </sheetView>
  </sheetViews>
  <sheetFormatPr defaultColWidth="9.00390625" defaultRowHeight="12.75"/>
  <cols>
    <col min="1" max="1" width="7.875" style="0" customWidth="1"/>
    <col min="2" max="2" width="72.375" style="0" customWidth="1"/>
    <col min="3" max="3" width="14.25390625" style="0" customWidth="1"/>
    <col min="4" max="4" width="14.875" style="0" customWidth="1"/>
  </cols>
  <sheetData>
    <row r="4" spans="1:4" s="256" customFormat="1" ht="21.75">
      <c r="A4" s="247" t="s">
        <v>366</v>
      </c>
      <c r="B4" s="320" t="s">
        <v>367</v>
      </c>
      <c r="C4" s="321" t="s">
        <v>478</v>
      </c>
      <c r="D4" s="321" t="s">
        <v>479</v>
      </c>
    </row>
    <row r="5" spans="1:4" s="256" customFormat="1" ht="11.25">
      <c r="A5" s="323" t="s">
        <v>107</v>
      </c>
      <c r="B5" s="324" t="s">
        <v>559</v>
      </c>
      <c r="C5" s="325">
        <f>SUM(C6:C12)</f>
        <v>191452.9</v>
      </c>
      <c r="D5" s="325">
        <f>SUM(D6:D12)</f>
        <v>6070.6</v>
      </c>
    </row>
    <row r="6" spans="1:4" s="256" customFormat="1" ht="11.25">
      <c r="A6" s="333" t="s">
        <v>436</v>
      </c>
      <c r="B6" s="349" t="s">
        <v>658</v>
      </c>
      <c r="C6" s="328">
        <v>6441.8</v>
      </c>
      <c r="D6" s="328">
        <v>6070.6</v>
      </c>
    </row>
    <row r="7" spans="1:4" s="256" customFormat="1" ht="11.25">
      <c r="A7" s="333" t="s">
        <v>436</v>
      </c>
      <c r="B7" s="349" t="s">
        <v>742</v>
      </c>
      <c r="C7" s="328"/>
      <c r="D7" s="328"/>
    </row>
    <row r="8" spans="1:4" s="256" customFormat="1" ht="11.25">
      <c r="A8" s="333" t="s">
        <v>436</v>
      </c>
      <c r="B8" s="349" t="s">
        <v>743</v>
      </c>
      <c r="C8" s="328"/>
      <c r="D8" s="328"/>
    </row>
    <row r="9" spans="1:4" s="256" customFormat="1" ht="11.25">
      <c r="A9" s="333" t="s">
        <v>436</v>
      </c>
      <c r="B9" s="489" t="s">
        <v>744</v>
      </c>
      <c r="C9" s="328"/>
      <c r="D9" s="328"/>
    </row>
    <row r="10" spans="1:4" s="256" customFormat="1" ht="11.25">
      <c r="A10" s="333" t="s">
        <v>436</v>
      </c>
      <c r="B10" s="490" t="s">
        <v>745</v>
      </c>
      <c r="C10" s="328"/>
      <c r="D10" s="328"/>
    </row>
    <row r="11" spans="1:4" s="256" customFormat="1" ht="11.25">
      <c r="A11" s="333" t="s">
        <v>436</v>
      </c>
      <c r="B11" s="490" t="s">
        <v>746</v>
      </c>
      <c r="C11" s="328"/>
      <c r="D11" s="328"/>
    </row>
    <row r="12" spans="1:4" s="256" customFormat="1" ht="11.25">
      <c r="A12" s="326"/>
      <c r="B12" s="349" t="s">
        <v>747</v>
      </c>
      <c r="C12" s="328">
        <v>185011.1</v>
      </c>
      <c r="D12" s="328"/>
    </row>
    <row r="13" spans="1:7" s="256" customFormat="1" ht="11.25">
      <c r="A13" s="323" t="s">
        <v>109</v>
      </c>
      <c r="B13" s="324" t="s">
        <v>561</v>
      </c>
      <c r="C13" s="325">
        <f>SUM(C14:C21)</f>
        <v>0</v>
      </c>
      <c r="D13" s="325">
        <f>SUM(D14:D21)</f>
        <v>0</v>
      </c>
      <c r="G13" s="256" t="s">
        <v>212</v>
      </c>
    </row>
    <row r="14" spans="1:4" s="256" customFormat="1" ht="11.25">
      <c r="A14" s="333" t="s">
        <v>436</v>
      </c>
      <c r="B14" s="349" t="s">
        <v>748</v>
      </c>
      <c r="C14" s="328"/>
      <c r="D14" s="328"/>
    </row>
    <row r="15" spans="1:4" s="256" customFormat="1" ht="11.25">
      <c r="A15" s="333" t="s">
        <v>436</v>
      </c>
      <c r="B15" s="349" t="s">
        <v>749</v>
      </c>
      <c r="C15" s="328"/>
      <c r="D15" s="328"/>
    </row>
    <row r="16" spans="1:4" s="256" customFormat="1" ht="11.25">
      <c r="A16" s="333" t="s">
        <v>436</v>
      </c>
      <c r="B16" s="349" t="s">
        <v>750</v>
      </c>
      <c r="C16" s="328"/>
      <c r="D16" s="328"/>
    </row>
    <row r="17" spans="1:4" s="256" customFormat="1" ht="11.25">
      <c r="A17" s="333" t="s">
        <v>436</v>
      </c>
      <c r="B17" s="349" t="s">
        <v>562</v>
      </c>
      <c r="C17" s="328"/>
      <c r="D17" s="328"/>
    </row>
    <row r="18" spans="1:4" s="256" customFormat="1" ht="11.25">
      <c r="A18" s="333" t="s">
        <v>436</v>
      </c>
      <c r="B18" s="349" t="s">
        <v>511</v>
      </c>
      <c r="C18" s="328"/>
      <c r="D18" s="328"/>
    </row>
    <row r="19" spans="1:4" s="256" customFormat="1" ht="11.25">
      <c r="A19" s="333" t="s">
        <v>436</v>
      </c>
      <c r="B19" s="349" t="s">
        <v>751</v>
      </c>
      <c r="C19" s="328"/>
      <c r="D19" s="328"/>
    </row>
    <row r="20" spans="1:4" s="256" customFormat="1" ht="11.25">
      <c r="A20" s="333" t="s">
        <v>436</v>
      </c>
      <c r="B20" s="349" t="s">
        <v>747</v>
      </c>
      <c r="C20" s="328"/>
      <c r="D20" s="328"/>
    </row>
    <row r="21" spans="1:4" s="256" customFormat="1" ht="11.25">
      <c r="A21" s="326" t="s">
        <v>436</v>
      </c>
      <c r="B21" s="327"/>
      <c r="C21" s="328"/>
      <c r="D21" s="328"/>
    </row>
    <row r="22" spans="1:4" s="256" customFormat="1" ht="11.25">
      <c r="A22" s="319"/>
      <c r="B22" s="320" t="s">
        <v>471</v>
      </c>
      <c r="C22" s="330">
        <f>C5+C13</f>
        <v>191452.9</v>
      </c>
      <c r="D22" s="330">
        <f>D5+D13</f>
        <v>6070.6</v>
      </c>
    </row>
    <row r="25" spans="1:4" ht="21.75">
      <c r="A25" s="250" t="s">
        <v>368</v>
      </c>
      <c r="B25" s="364" t="s">
        <v>369</v>
      </c>
      <c r="C25" s="321" t="s">
        <v>478</v>
      </c>
      <c r="D25" s="321" t="s">
        <v>479</v>
      </c>
    </row>
    <row r="26" spans="1:4" ht="12.75">
      <c r="A26" s="365"/>
      <c r="B26" s="366" t="s">
        <v>472</v>
      </c>
      <c r="C26" s="328"/>
      <c r="D26" s="328"/>
    </row>
    <row r="27" spans="1:4" ht="12.75">
      <c r="A27" s="365" t="s">
        <v>107</v>
      </c>
      <c r="B27" s="366" t="s">
        <v>492</v>
      </c>
      <c r="C27" s="357">
        <f>SUM(C28:C29)</f>
        <v>0</v>
      </c>
      <c r="D27" s="357">
        <f>SUM(D28:D29)</f>
        <v>0</v>
      </c>
    </row>
    <row r="28" spans="1:4" ht="12.75">
      <c r="A28" s="378"/>
      <c r="B28" s="379" t="s">
        <v>752</v>
      </c>
      <c r="C28" s="328"/>
      <c r="D28" s="328"/>
    </row>
    <row r="29" spans="1:4" ht="12.75">
      <c r="A29" s="378" t="s">
        <v>436</v>
      </c>
      <c r="B29" s="379"/>
      <c r="C29" s="328"/>
      <c r="D29" s="328"/>
    </row>
    <row r="30" spans="1:4" ht="12.75">
      <c r="A30" s="365" t="s">
        <v>109</v>
      </c>
      <c r="B30" s="366" t="s">
        <v>493</v>
      </c>
      <c r="C30" s="357">
        <f>SUM(C31:C32)</f>
        <v>0</v>
      </c>
      <c r="D30" s="357">
        <f>SUM(D31:D32)</f>
        <v>0</v>
      </c>
    </row>
    <row r="31" spans="1:4" ht="12.75">
      <c r="A31" s="378" t="s">
        <v>436</v>
      </c>
      <c r="B31" s="379"/>
      <c r="C31" s="328"/>
      <c r="D31" s="328"/>
    </row>
    <row r="32" spans="1:4" ht="12.75">
      <c r="A32" s="378" t="s">
        <v>436</v>
      </c>
      <c r="B32" s="379"/>
      <c r="C32" s="328"/>
      <c r="D32" s="328"/>
    </row>
    <row r="33" spans="1:4" ht="12.75">
      <c r="A33" s="368"/>
      <c r="B33" s="364" t="s">
        <v>477</v>
      </c>
      <c r="C33" s="330">
        <f>C26+C27-C30</f>
        <v>0</v>
      </c>
      <c r="D33" s="330">
        <f>D26+D27-D30</f>
        <v>0</v>
      </c>
    </row>
    <row r="36" spans="1:4" ht="28.5" customHeight="1">
      <c r="A36" s="250" t="s">
        <v>370</v>
      </c>
      <c r="B36" s="364" t="s">
        <v>307</v>
      </c>
      <c r="C36" s="321" t="s">
        <v>478</v>
      </c>
      <c r="D36" s="321" t="s">
        <v>479</v>
      </c>
    </row>
    <row r="37" spans="1:4" ht="15" customHeight="1">
      <c r="A37" s="368" t="s">
        <v>107</v>
      </c>
      <c r="B37" s="364" t="s">
        <v>753</v>
      </c>
      <c r="C37" s="330">
        <f>C38+C42</f>
        <v>2990.13</v>
      </c>
      <c r="D37" s="330">
        <f>D38+D42</f>
        <v>0</v>
      </c>
    </row>
    <row r="38" spans="1:4" ht="15" customHeight="1">
      <c r="A38" s="491" t="s">
        <v>436</v>
      </c>
      <c r="B38" s="492" t="s">
        <v>754</v>
      </c>
      <c r="C38" s="493">
        <f>SUM(C39:C41)</f>
        <v>0</v>
      </c>
      <c r="D38" s="493">
        <f>SUM(D39:D41)</f>
        <v>0</v>
      </c>
    </row>
    <row r="39" spans="1:4" ht="15" customHeight="1">
      <c r="A39" s="378" t="s">
        <v>436</v>
      </c>
      <c r="B39" s="379"/>
      <c r="C39" s="328"/>
      <c r="D39" s="328"/>
    </row>
    <row r="40" spans="1:4" ht="15" customHeight="1">
      <c r="A40" s="378" t="s">
        <v>436</v>
      </c>
      <c r="B40" s="379"/>
      <c r="C40" s="328"/>
      <c r="D40" s="328"/>
    </row>
    <row r="41" spans="1:4" ht="15" customHeight="1">
      <c r="A41" s="378" t="s">
        <v>436</v>
      </c>
      <c r="B41" s="379"/>
      <c r="C41" s="328"/>
      <c r="D41" s="328"/>
    </row>
    <row r="42" spans="1:4" ht="15" customHeight="1">
      <c r="A42" s="491" t="s">
        <v>436</v>
      </c>
      <c r="B42" s="492" t="s">
        <v>755</v>
      </c>
      <c r="C42" s="493">
        <f>SUM(C43:C50)</f>
        <v>2990.13</v>
      </c>
      <c r="D42" s="493">
        <f>SUM(D43:D50)</f>
        <v>0</v>
      </c>
    </row>
    <row r="43" spans="1:4" ht="15" customHeight="1">
      <c r="A43" s="365" t="s">
        <v>436</v>
      </c>
      <c r="B43" s="366" t="s">
        <v>756</v>
      </c>
      <c r="C43" s="328"/>
      <c r="D43" s="328"/>
    </row>
    <row r="44" spans="1:4" ht="15" customHeight="1">
      <c r="A44" s="365" t="s">
        <v>436</v>
      </c>
      <c r="B44" s="366" t="s">
        <v>757</v>
      </c>
      <c r="C44" s="328"/>
      <c r="D44" s="328"/>
    </row>
    <row r="45" spans="1:4" ht="15" customHeight="1">
      <c r="A45" s="365" t="s">
        <v>436</v>
      </c>
      <c r="B45" s="366" t="s">
        <v>758</v>
      </c>
      <c r="C45" s="328"/>
      <c r="D45" s="328"/>
    </row>
    <row r="46" spans="1:4" ht="15" customHeight="1">
      <c r="A46" s="365" t="s">
        <v>436</v>
      </c>
      <c r="B46" s="366" t="s">
        <v>759</v>
      </c>
      <c r="C46" s="328"/>
      <c r="D46" s="328"/>
    </row>
    <row r="47" spans="1:4" ht="15" customHeight="1">
      <c r="A47" s="365" t="s">
        <v>436</v>
      </c>
      <c r="B47" s="366" t="s">
        <v>760</v>
      </c>
      <c r="C47" s="328">
        <v>2990.13</v>
      </c>
      <c r="D47" s="328"/>
    </row>
    <row r="48" spans="1:4" ht="15" customHeight="1">
      <c r="A48" s="365" t="s">
        <v>436</v>
      </c>
      <c r="B48" s="366" t="s">
        <v>761</v>
      </c>
      <c r="C48" s="328"/>
      <c r="D48" s="328"/>
    </row>
    <row r="49" spans="1:4" ht="15" customHeight="1">
      <c r="A49" s="365" t="s">
        <v>436</v>
      </c>
      <c r="B49" s="366" t="s">
        <v>762</v>
      </c>
      <c r="C49" s="328"/>
      <c r="D49" s="328"/>
    </row>
    <row r="50" spans="1:4" ht="15" customHeight="1">
      <c r="A50" s="365" t="s">
        <v>436</v>
      </c>
      <c r="B50" s="366" t="s">
        <v>763</v>
      </c>
      <c r="C50" s="328"/>
      <c r="D50" s="328"/>
    </row>
    <row r="51" spans="1:4" ht="15" customHeight="1">
      <c r="A51" s="368" t="s">
        <v>109</v>
      </c>
      <c r="B51" s="364" t="s">
        <v>764</v>
      </c>
      <c r="C51" s="330">
        <f>C52+C56</f>
        <v>0</v>
      </c>
      <c r="D51" s="330">
        <f>D52+D56</f>
        <v>0</v>
      </c>
    </row>
    <row r="52" spans="1:4" ht="15" customHeight="1">
      <c r="A52" s="491" t="s">
        <v>436</v>
      </c>
      <c r="B52" s="492" t="s">
        <v>754</v>
      </c>
      <c r="C52" s="493">
        <f>SUM(C53:C55)</f>
        <v>0</v>
      </c>
      <c r="D52" s="493">
        <f>SUM(D53:D55)</f>
        <v>0</v>
      </c>
    </row>
    <row r="53" spans="1:4" ht="15" customHeight="1">
      <c r="A53" s="365" t="s">
        <v>436</v>
      </c>
      <c r="B53" s="366" t="s">
        <v>765</v>
      </c>
      <c r="C53" s="328"/>
      <c r="D53" s="328"/>
    </row>
    <row r="54" spans="1:4" ht="15" customHeight="1">
      <c r="A54" s="365" t="s">
        <v>436</v>
      </c>
      <c r="B54" s="366" t="s">
        <v>766</v>
      </c>
      <c r="C54" s="328"/>
      <c r="D54" s="328"/>
    </row>
    <row r="55" spans="1:4" ht="15" customHeight="1">
      <c r="A55" s="365" t="s">
        <v>436</v>
      </c>
      <c r="B55" s="366" t="s">
        <v>511</v>
      </c>
      <c r="C55" s="328"/>
      <c r="D55" s="328"/>
    </row>
    <row r="56" spans="1:4" ht="15" customHeight="1">
      <c r="A56" s="491" t="s">
        <v>436</v>
      </c>
      <c r="B56" s="492" t="s">
        <v>755</v>
      </c>
      <c r="C56" s="493">
        <f>SUM(C57:C62)</f>
        <v>0</v>
      </c>
      <c r="D56" s="493">
        <f>SUM(D57:D62)</f>
        <v>0</v>
      </c>
    </row>
    <row r="57" spans="1:4" ht="15" customHeight="1">
      <c r="A57" s="365" t="s">
        <v>436</v>
      </c>
      <c r="B57" s="366" t="s">
        <v>765</v>
      </c>
      <c r="C57" s="328"/>
      <c r="D57" s="328"/>
    </row>
    <row r="58" spans="1:4" ht="15" customHeight="1">
      <c r="A58" s="365" t="s">
        <v>436</v>
      </c>
      <c r="B58" s="366" t="s">
        <v>767</v>
      </c>
      <c r="C58" s="328"/>
      <c r="D58" s="328"/>
    </row>
    <row r="59" spans="1:4" ht="15" customHeight="1">
      <c r="A59" s="365" t="s">
        <v>436</v>
      </c>
      <c r="B59" s="366" t="s">
        <v>766</v>
      </c>
      <c r="C59" s="328"/>
      <c r="D59" s="328"/>
    </row>
    <row r="60" spans="1:4" ht="15" customHeight="1">
      <c r="A60" s="365" t="s">
        <v>436</v>
      </c>
      <c r="B60" s="366" t="s">
        <v>511</v>
      </c>
      <c r="C60" s="328"/>
      <c r="D60" s="328"/>
    </row>
    <row r="61" spans="1:4" ht="15" customHeight="1">
      <c r="A61" s="365" t="s">
        <v>436</v>
      </c>
      <c r="B61" s="366" t="s">
        <v>768</v>
      </c>
      <c r="C61" s="328"/>
      <c r="D61" s="328"/>
    </row>
    <row r="62" spans="1:4" ht="15" customHeight="1">
      <c r="A62" s="365" t="s">
        <v>436</v>
      </c>
      <c r="B62" s="366" t="s">
        <v>769</v>
      </c>
      <c r="C62" s="328"/>
      <c r="D62" s="328"/>
    </row>
    <row r="63" spans="1:4" ht="15" customHeight="1">
      <c r="A63" s="368"/>
      <c r="B63" s="364" t="s">
        <v>471</v>
      </c>
      <c r="C63" s="330">
        <f>C37+C51</f>
        <v>2990.13</v>
      </c>
      <c r="D63" s="330">
        <f>D37+D51</f>
        <v>0</v>
      </c>
    </row>
    <row r="64" ht="15" customHeight="1"/>
    <row r="65" ht="15" customHeight="1"/>
    <row r="66" spans="1:4" ht="25.5" customHeight="1">
      <c r="A66" s="250" t="s">
        <v>371</v>
      </c>
      <c r="B66" s="364" t="s">
        <v>372</v>
      </c>
      <c r="C66" s="321" t="s">
        <v>478</v>
      </c>
      <c r="D66" s="321" t="s">
        <v>479</v>
      </c>
    </row>
    <row r="67" spans="1:4" ht="15" customHeight="1">
      <c r="A67" s="365" t="s">
        <v>107</v>
      </c>
      <c r="B67" s="470" t="s">
        <v>770</v>
      </c>
      <c r="C67" s="494">
        <f>SUM(C68:C69)</f>
        <v>0</v>
      </c>
      <c r="D67" s="494">
        <f>SUM(D68:D69)</f>
        <v>0</v>
      </c>
    </row>
    <row r="68" spans="1:4" ht="15" customHeight="1">
      <c r="A68" s="365" t="s">
        <v>436</v>
      </c>
      <c r="B68" s="495" t="s">
        <v>771</v>
      </c>
      <c r="C68" s="464"/>
      <c r="D68" s="464"/>
    </row>
    <row r="69" spans="1:4" ht="15" customHeight="1">
      <c r="A69" s="365" t="s">
        <v>436</v>
      </c>
      <c r="B69" s="495" t="s">
        <v>772</v>
      </c>
      <c r="C69" s="464"/>
      <c r="D69" s="464"/>
    </row>
    <row r="70" spans="1:4" ht="15" customHeight="1">
      <c r="A70" s="365" t="s">
        <v>109</v>
      </c>
      <c r="B70" s="496" t="s">
        <v>773</v>
      </c>
      <c r="C70" s="494">
        <f>SUM(C71)</f>
        <v>0</v>
      </c>
      <c r="D70" s="494">
        <f>SUM(D71)</f>
        <v>0</v>
      </c>
    </row>
    <row r="71" spans="1:4" ht="15" customHeight="1">
      <c r="A71" s="365" t="s">
        <v>436</v>
      </c>
      <c r="B71" s="495" t="s">
        <v>774</v>
      </c>
      <c r="C71" s="464"/>
      <c r="D71" s="464"/>
    </row>
    <row r="72" spans="1:4" ht="15" customHeight="1">
      <c r="A72" s="365" t="s">
        <v>111</v>
      </c>
      <c r="B72" s="497" t="s">
        <v>775</v>
      </c>
      <c r="C72" s="464"/>
      <c r="D72" s="464"/>
    </row>
    <row r="73" spans="1:4" ht="15" customHeight="1">
      <c r="A73" s="365" t="s">
        <v>113</v>
      </c>
      <c r="B73" s="497" t="s">
        <v>776</v>
      </c>
      <c r="C73" s="464"/>
      <c r="D73" s="464"/>
    </row>
    <row r="74" spans="1:4" ht="15" customHeight="1">
      <c r="A74" s="498"/>
      <c r="B74" s="469" t="s">
        <v>471</v>
      </c>
      <c r="C74" s="462">
        <f>C67+C70+C72+C73</f>
        <v>0</v>
      </c>
      <c r="D74" s="462">
        <f>D67+D70+D72+D73</f>
        <v>0</v>
      </c>
    </row>
    <row r="75" spans="2:4" ht="15" customHeight="1">
      <c r="B75" s="191"/>
      <c r="C75" s="191"/>
      <c r="D75" s="191"/>
    </row>
    <row r="76" ht="15" customHeight="1"/>
    <row r="77" spans="1:4" ht="27" customHeight="1">
      <c r="A77" s="250" t="s">
        <v>373</v>
      </c>
      <c r="B77" s="364" t="s">
        <v>374</v>
      </c>
      <c r="C77" s="321" t="s">
        <v>478</v>
      </c>
      <c r="D77" s="321" t="s">
        <v>479</v>
      </c>
    </row>
    <row r="78" spans="1:4" ht="15" customHeight="1">
      <c r="A78" s="365" t="s">
        <v>107</v>
      </c>
      <c r="B78" s="463" t="s">
        <v>777</v>
      </c>
      <c r="C78" s="464"/>
      <c r="D78" s="464"/>
    </row>
    <row r="79" spans="1:4" ht="15" customHeight="1">
      <c r="A79" s="365" t="s">
        <v>436</v>
      </c>
      <c r="B79" s="490" t="s">
        <v>778</v>
      </c>
      <c r="C79" s="464"/>
      <c r="D79" s="464"/>
    </row>
    <row r="80" spans="1:4" ht="15" customHeight="1">
      <c r="A80" s="365" t="s">
        <v>109</v>
      </c>
      <c r="B80" s="490" t="s">
        <v>779</v>
      </c>
      <c r="C80" s="464"/>
      <c r="D80" s="464"/>
    </row>
    <row r="81" spans="1:4" ht="15" customHeight="1">
      <c r="A81" s="365" t="s">
        <v>111</v>
      </c>
      <c r="B81" s="463" t="s">
        <v>780</v>
      </c>
      <c r="C81" s="464"/>
      <c r="D81" s="464"/>
    </row>
    <row r="82" spans="1:4" ht="15" customHeight="1">
      <c r="A82" s="365" t="s">
        <v>113</v>
      </c>
      <c r="B82" s="463" t="s">
        <v>781</v>
      </c>
      <c r="C82" s="464"/>
      <c r="D82" s="464"/>
    </row>
    <row r="83" spans="1:4" ht="15" customHeight="1">
      <c r="A83" s="376"/>
      <c r="B83" s="469" t="s">
        <v>471</v>
      </c>
      <c r="C83" s="462">
        <f>SUM(C78:C82)-C79</f>
        <v>0</v>
      </c>
      <c r="D83" s="462">
        <f>SUM(D78:D82)-D79</f>
        <v>0</v>
      </c>
    </row>
  </sheetData>
  <printOptions/>
  <pageMargins left="0.7479166666666667" right="0.7479166666666667" top="0.9840277777777777" bottom="0.9840277777777778" header="0.5" footer="0.5118055555555556"/>
  <pageSetup horizontalDpi="300" verticalDpi="300" orientation="portrait" paperSize="9" scale="79"/>
  <headerFooter alignWithMargins="0">
    <oddHeader>&amp;L&amp;"Arial,Kursywa"&amp;8Sprawozdanie finansowe za 2006 rok Samodzielnego Publicznego Zespołu Przychodni Specjalistycznych we Włocławku</oddHeader>
  </headerFooter>
</worksheet>
</file>

<file path=xl/worksheets/sheet18.xml><?xml version="1.0" encoding="utf-8"?>
<worksheet xmlns="http://schemas.openxmlformats.org/spreadsheetml/2006/main" xmlns:r="http://schemas.openxmlformats.org/officeDocument/2006/relationships">
  <sheetPr codeName="Arkusz18"/>
  <dimension ref="A2:D54"/>
  <sheetViews>
    <sheetView workbookViewId="0" topLeftCell="A14">
      <selection activeCell="A2" sqref="A2"/>
    </sheetView>
  </sheetViews>
  <sheetFormatPr defaultColWidth="9.00390625" defaultRowHeight="12.75"/>
  <cols>
    <col min="1" max="1" width="4.75390625" style="411" customWidth="1"/>
    <col min="2" max="2" width="85.75390625" style="411" customWidth="1"/>
    <col min="4" max="4" width="11.125" style="0" customWidth="1"/>
  </cols>
  <sheetData>
    <row r="2" spans="1:4" s="501" customFormat="1" ht="13.5">
      <c r="A2" s="499" t="s">
        <v>782</v>
      </c>
      <c r="B2" s="499"/>
      <c r="C2" s="500"/>
      <c r="D2" s="500"/>
    </row>
    <row r="3" spans="1:4" s="501" customFormat="1" ht="13.5">
      <c r="A3" s="502"/>
      <c r="B3" s="403"/>
      <c r="C3" s="500"/>
      <c r="D3" s="500"/>
    </row>
    <row r="4" spans="1:4" s="501" customFormat="1" ht="22.5" customHeight="1">
      <c r="A4" s="502"/>
      <c r="B4" s="503" t="s">
        <v>783</v>
      </c>
      <c r="C4" s="500"/>
      <c r="D4" s="500"/>
    </row>
    <row r="5" spans="1:4" s="501" customFormat="1" ht="13.5">
      <c r="A5" s="502"/>
      <c r="B5" s="503" t="s">
        <v>784</v>
      </c>
      <c r="C5" s="500"/>
      <c r="D5" s="500"/>
    </row>
    <row r="6" spans="1:4" s="501" customFormat="1" ht="13.5" customHeight="1">
      <c r="A6" s="504" t="s">
        <v>98</v>
      </c>
      <c r="B6" s="505" t="s">
        <v>785</v>
      </c>
      <c r="C6" s="500"/>
      <c r="D6" s="500"/>
    </row>
    <row r="7" spans="1:4" s="501" customFormat="1" ht="24.75" customHeight="1">
      <c r="A7" s="502"/>
      <c r="B7" s="506" t="s">
        <v>786</v>
      </c>
      <c r="C7" s="397"/>
      <c r="D7" s="500"/>
    </row>
    <row r="8" spans="1:4" s="507" customFormat="1" ht="29.25" customHeight="1">
      <c r="A8" s="502"/>
      <c r="B8" s="506" t="s">
        <v>787</v>
      </c>
      <c r="C8" s="500"/>
      <c r="D8" s="397"/>
    </row>
    <row r="9" spans="1:4" s="501" customFormat="1" ht="14.25" customHeight="1">
      <c r="A9" s="502"/>
      <c r="B9" s="506" t="s">
        <v>788</v>
      </c>
      <c r="C9" s="500"/>
      <c r="D9" s="500"/>
    </row>
    <row r="10" spans="1:4" s="501" customFormat="1" ht="25.5" customHeight="1">
      <c r="A10" s="502"/>
      <c r="B10" s="506" t="s">
        <v>789</v>
      </c>
      <c r="C10" s="500"/>
      <c r="D10" s="500"/>
    </row>
    <row r="11" spans="1:4" s="501" customFormat="1" ht="30.75" customHeight="1">
      <c r="A11" s="502"/>
      <c r="B11" s="506" t="s">
        <v>790</v>
      </c>
      <c r="C11" s="500"/>
      <c r="D11" s="500"/>
    </row>
    <row r="12" spans="1:4" s="501" customFormat="1" ht="30" customHeight="1">
      <c r="A12" s="502"/>
      <c r="B12" s="506" t="s">
        <v>791</v>
      </c>
      <c r="C12" s="500"/>
      <c r="D12" s="500"/>
    </row>
    <row r="13" spans="1:4" s="501" customFormat="1" ht="26.25" customHeight="1">
      <c r="A13" s="504" t="s">
        <v>98</v>
      </c>
      <c r="B13" s="506" t="s">
        <v>792</v>
      </c>
      <c r="C13" s="500"/>
      <c r="D13" s="500"/>
    </row>
    <row r="14" spans="1:4" s="501" customFormat="1" ht="39" customHeight="1">
      <c r="A14" s="502"/>
      <c r="B14" s="506" t="s">
        <v>793</v>
      </c>
      <c r="C14" s="397"/>
      <c r="D14" s="500"/>
    </row>
    <row r="15" spans="1:4" s="507" customFormat="1" ht="29.25" customHeight="1">
      <c r="A15" s="502"/>
      <c r="B15" s="506" t="s">
        <v>794</v>
      </c>
      <c r="C15" s="500"/>
      <c r="D15" s="397"/>
    </row>
    <row r="16" spans="1:4" s="501" customFormat="1" ht="35.25" customHeight="1">
      <c r="A16" s="502"/>
      <c r="B16" s="506" t="s">
        <v>795</v>
      </c>
      <c r="C16" s="500"/>
      <c r="D16" s="500"/>
    </row>
    <row r="17" spans="1:4" s="501" customFormat="1" ht="33" customHeight="1">
      <c r="A17" s="502"/>
      <c r="B17" s="506" t="s">
        <v>796</v>
      </c>
      <c r="C17" s="500"/>
      <c r="D17" s="500"/>
    </row>
    <row r="18" spans="1:4" s="501" customFormat="1" ht="39.75" customHeight="1">
      <c r="A18" s="504"/>
      <c r="B18" s="506" t="s">
        <v>797</v>
      </c>
      <c r="C18" s="500"/>
      <c r="D18" s="500"/>
    </row>
    <row r="19" spans="1:4" s="501" customFormat="1" ht="36" customHeight="1">
      <c r="A19" s="504"/>
      <c r="B19" s="506" t="s">
        <v>798</v>
      </c>
      <c r="C19" s="500"/>
      <c r="D19" s="500"/>
    </row>
    <row r="20" spans="1:4" s="501" customFormat="1" ht="22.5" customHeight="1">
      <c r="A20" s="504"/>
      <c r="B20" s="506" t="s">
        <v>799</v>
      </c>
      <c r="C20" s="500"/>
      <c r="D20" s="500"/>
    </row>
    <row r="21" spans="1:4" s="501" customFormat="1" ht="16.5" customHeight="1">
      <c r="A21" s="504"/>
      <c r="B21" s="506" t="s">
        <v>800</v>
      </c>
      <c r="C21" s="500"/>
      <c r="D21" s="500"/>
    </row>
    <row r="22" spans="1:4" s="501" customFormat="1" ht="15" customHeight="1">
      <c r="A22" s="504"/>
      <c r="B22" s="506" t="s">
        <v>801</v>
      </c>
      <c r="C22" s="500"/>
      <c r="D22" s="500"/>
    </row>
    <row r="23" spans="1:4" s="501" customFormat="1" ht="13.5">
      <c r="A23" s="504"/>
      <c r="B23" s="506" t="s">
        <v>802</v>
      </c>
      <c r="C23" s="500"/>
      <c r="D23" s="500"/>
    </row>
    <row r="24" spans="1:4" s="501" customFormat="1" ht="13.5">
      <c r="A24" s="504"/>
      <c r="B24" s="506" t="s">
        <v>803</v>
      </c>
      <c r="C24" s="500"/>
      <c r="D24" s="500"/>
    </row>
    <row r="25" spans="1:4" s="501" customFormat="1" ht="15" customHeight="1">
      <c r="A25" s="504"/>
      <c r="B25" s="506" t="s">
        <v>804</v>
      </c>
      <c r="C25" s="500"/>
      <c r="D25" s="500"/>
    </row>
    <row r="26" spans="1:4" s="501" customFormat="1" ht="15" customHeight="1">
      <c r="A26" s="504"/>
      <c r="B26" s="506" t="s">
        <v>805</v>
      </c>
      <c r="C26" s="500"/>
      <c r="D26" s="500"/>
    </row>
    <row r="27" spans="1:4" s="501" customFormat="1" ht="15" customHeight="1">
      <c r="A27" s="504"/>
      <c r="B27" s="506" t="s">
        <v>806</v>
      </c>
      <c r="C27" s="500"/>
      <c r="D27" s="500"/>
    </row>
    <row r="28" spans="1:4" s="501" customFormat="1" ht="13.5">
      <c r="A28" s="504"/>
      <c r="B28" s="506" t="s">
        <v>807</v>
      </c>
      <c r="C28" s="500"/>
      <c r="D28" s="500"/>
    </row>
    <row r="29" spans="1:4" s="501" customFormat="1" ht="15" customHeight="1">
      <c r="A29" s="504"/>
      <c r="B29" s="506" t="s">
        <v>808</v>
      </c>
      <c r="C29" s="500"/>
      <c r="D29" s="500"/>
    </row>
    <row r="30" spans="1:4" s="501" customFormat="1" ht="23.25" customHeight="1">
      <c r="A30" s="504"/>
      <c r="B30" s="506" t="s">
        <v>809</v>
      </c>
      <c r="C30" s="500"/>
      <c r="D30" s="500"/>
    </row>
    <row r="31" spans="1:4" s="501" customFormat="1" ht="29.25" customHeight="1">
      <c r="A31" s="504"/>
      <c r="B31" s="506" t="s">
        <v>810</v>
      </c>
      <c r="C31" s="500"/>
      <c r="D31" s="500"/>
    </row>
    <row r="32" spans="1:4" s="501" customFormat="1" ht="38.25" customHeight="1">
      <c r="A32" s="504"/>
      <c r="B32" s="506" t="s">
        <v>811</v>
      </c>
      <c r="C32" s="500"/>
      <c r="D32" s="500"/>
    </row>
    <row r="33" spans="1:4" s="501" customFormat="1" ht="41.25" customHeight="1">
      <c r="A33" s="504"/>
      <c r="B33" s="506" t="s">
        <v>812</v>
      </c>
      <c r="C33" s="500"/>
      <c r="D33" s="500"/>
    </row>
    <row r="34" spans="1:4" s="501" customFormat="1" ht="61.5" customHeight="1">
      <c r="A34" s="504"/>
      <c r="B34" s="506" t="s">
        <v>813</v>
      </c>
      <c r="C34" s="500"/>
      <c r="D34" s="500"/>
    </row>
    <row r="35" spans="1:4" s="501" customFormat="1" ht="71.25" customHeight="1">
      <c r="A35" s="504"/>
      <c r="B35" s="506" t="s">
        <v>814</v>
      </c>
      <c r="C35" s="500"/>
      <c r="D35" s="500"/>
    </row>
    <row r="36" spans="1:4" s="501" customFormat="1" ht="67.5" customHeight="1">
      <c r="A36" s="504"/>
      <c r="B36" s="506" t="s">
        <v>815</v>
      </c>
      <c r="C36" s="500"/>
      <c r="D36" s="500"/>
    </row>
    <row r="37" spans="1:4" s="501" customFormat="1" ht="36.75" customHeight="1">
      <c r="A37" s="504"/>
      <c r="B37" s="506" t="s">
        <v>816</v>
      </c>
      <c r="C37" s="500"/>
      <c r="D37" s="500"/>
    </row>
    <row r="38" spans="1:4" s="501" customFormat="1" ht="49.5" customHeight="1">
      <c r="A38" s="504"/>
      <c r="B38" s="506" t="s">
        <v>817</v>
      </c>
      <c r="C38" s="500"/>
      <c r="D38" s="500"/>
    </row>
    <row r="39" spans="1:4" s="501" customFormat="1" ht="22.5" customHeight="1">
      <c r="A39" s="504"/>
      <c r="B39" s="506" t="s">
        <v>818</v>
      </c>
      <c r="C39" s="500"/>
      <c r="D39" s="500"/>
    </row>
    <row r="40" spans="1:4" s="501" customFormat="1" ht="45" customHeight="1">
      <c r="A40" s="504"/>
      <c r="B40" s="506" t="s">
        <v>819</v>
      </c>
      <c r="C40" s="500"/>
      <c r="D40" s="500"/>
    </row>
    <row r="41" spans="1:4" s="501" customFormat="1" ht="54" customHeight="1">
      <c r="A41" s="504"/>
      <c r="B41" s="506" t="s">
        <v>820</v>
      </c>
      <c r="C41" s="500"/>
      <c r="D41" s="500"/>
    </row>
    <row r="42" spans="1:4" s="501" customFormat="1" ht="31.5" customHeight="1">
      <c r="A42" s="504" t="s">
        <v>104</v>
      </c>
      <c r="B42" s="506" t="s">
        <v>821</v>
      </c>
      <c r="C42" s="500"/>
      <c r="D42" s="500"/>
    </row>
    <row r="43" spans="1:4" s="501" customFormat="1" ht="30" customHeight="1">
      <c r="A43" s="504"/>
      <c r="B43" s="506" t="s">
        <v>822</v>
      </c>
      <c r="C43" s="500"/>
      <c r="D43" s="500"/>
    </row>
    <row r="44" spans="1:4" s="501" customFormat="1" ht="18.75" customHeight="1">
      <c r="A44" s="504"/>
      <c r="B44" s="506" t="s">
        <v>823</v>
      </c>
      <c r="C44" s="500"/>
      <c r="D44" s="500"/>
    </row>
    <row r="45" spans="1:4" s="501" customFormat="1" ht="19.5" customHeight="1">
      <c r="A45" s="504"/>
      <c r="B45" s="506" t="s">
        <v>824</v>
      </c>
      <c r="C45" s="500"/>
      <c r="D45" s="500"/>
    </row>
    <row r="46" spans="1:4" s="501" customFormat="1" ht="13.5">
      <c r="A46" s="504"/>
      <c r="B46" s="506" t="s">
        <v>825</v>
      </c>
      <c r="C46" s="500"/>
      <c r="D46" s="500"/>
    </row>
    <row r="47" spans="1:4" s="501" customFormat="1" ht="28.5" customHeight="1">
      <c r="A47" s="504"/>
      <c r="B47" s="506" t="s">
        <v>826</v>
      </c>
      <c r="C47" s="500"/>
      <c r="D47" s="500"/>
    </row>
    <row r="48" spans="1:4" s="501" customFormat="1" ht="13.5">
      <c r="A48" s="504"/>
      <c r="B48" s="506" t="s">
        <v>827</v>
      </c>
      <c r="C48" s="500"/>
      <c r="D48" s="500"/>
    </row>
    <row r="49" spans="1:4" s="501" customFormat="1" ht="22.5" customHeight="1">
      <c r="A49" s="504"/>
      <c r="B49" s="506" t="s">
        <v>828</v>
      </c>
      <c r="C49" s="500"/>
      <c r="D49" s="500"/>
    </row>
    <row r="50" spans="1:4" s="501" customFormat="1" ht="31.5" customHeight="1">
      <c r="A50" s="504"/>
      <c r="B50" s="506" t="s">
        <v>829</v>
      </c>
      <c r="C50" s="500"/>
      <c r="D50" s="500"/>
    </row>
    <row r="51" spans="1:4" s="501" customFormat="1" ht="46.5" customHeight="1">
      <c r="A51" s="504"/>
      <c r="B51" s="506" t="s">
        <v>830</v>
      </c>
      <c r="C51" s="500"/>
      <c r="D51" s="500"/>
    </row>
    <row r="52" spans="1:4" s="501" customFormat="1" ht="33" customHeight="1">
      <c r="A52" s="504"/>
      <c r="B52" s="506" t="s">
        <v>831</v>
      </c>
      <c r="C52" s="500"/>
      <c r="D52" s="500"/>
    </row>
    <row r="53" spans="1:4" s="501" customFormat="1" ht="30.75" customHeight="1">
      <c r="A53" s="504"/>
      <c r="B53" s="506" t="s">
        <v>832</v>
      </c>
      <c r="C53" s="500"/>
      <c r="D53" s="500"/>
    </row>
    <row r="54" spans="1:4" s="501" customFormat="1" ht="42.75" customHeight="1">
      <c r="A54" s="504"/>
      <c r="B54" s="506" t="s">
        <v>833</v>
      </c>
      <c r="C54" s="500"/>
      <c r="D54" s="500"/>
    </row>
  </sheetData>
  <printOptions/>
  <pageMargins left="0.7479166666666667" right="0.7479166666666667" top="0.9840277777777777" bottom="0.9840277777777778" header="0.5" footer="0.5118055555555556"/>
  <pageSetup horizontalDpi="300" verticalDpi="300" orientation="portrait" paperSize="9" scale="87"/>
  <headerFooter alignWithMargins="0">
    <oddHeader>&amp;L&amp;"Arial,Kursywa"&amp;8Sprawozdanie finansowe za 2006 rok Samodzielnego Publicznego Zespołu Przychodni Specjalistycznych we Włocławku</oddHeader>
  </headerFooter>
  <rowBreaks count="1" manualBreakCount="1">
    <brk id="32" max="255" man="1"/>
  </rowBreaks>
</worksheet>
</file>

<file path=xl/worksheets/sheet19.xml><?xml version="1.0" encoding="utf-8"?>
<worksheet xmlns="http://schemas.openxmlformats.org/spreadsheetml/2006/main" xmlns:r="http://schemas.openxmlformats.org/officeDocument/2006/relationships">
  <sheetPr codeName="Arkusz19"/>
  <dimension ref="A4:E304"/>
  <sheetViews>
    <sheetView workbookViewId="0" topLeftCell="A304">
      <selection activeCell="F1" sqref="F1"/>
    </sheetView>
  </sheetViews>
  <sheetFormatPr defaultColWidth="9.00390625" defaultRowHeight="12.75"/>
  <cols>
    <col min="1" max="1" width="8.875" style="508" customWidth="1"/>
    <col min="2" max="2" width="56.875" style="317" customWidth="1"/>
    <col min="3" max="3" width="14.25390625" style="318" customWidth="1"/>
    <col min="4" max="4" width="13.125" style="318" customWidth="1"/>
    <col min="5" max="5" width="10.00390625" style="256" customWidth="1"/>
    <col min="6" max="16384" width="9.125" style="256" customWidth="1"/>
  </cols>
  <sheetData>
    <row r="4" spans="1:4" ht="27" customHeight="1">
      <c r="A4" s="247" t="s">
        <v>377</v>
      </c>
      <c r="B4" s="320" t="s">
        <v>378</v>
      </c>
      <c r="C4" s="321" t="s">
        <v>478</v>
      </c>
      <c r="D4" s="321" t="s">
        <v>479</v>
      </c>
    </row>
    <row r="5" spans="1:4" ht="13.5" customHeight="1">
      <c r="A5" s="333" t="s">
        <v>436</v>
      </c>
      <c r="B5" s="349" t="s">
        <v>834</v>
      </c>
      <c r="C5" s="328">
        <f>9478164.66+901173.33+1780.34</f>
        <v>10381118.33</v>
      </c>
      <c r="D5" s="328">
        <v>8789728.8</v>
      </c>
    </row>
    <row r="6" spans="1:4" ht="13.5" customHeight="1">
      <c r="A6" s="333"/>
      <c r="B6" s="349" t="s">
        <v>835</v>
      </c>
      <c r="C6" s="328"/>
      <c r="D6" s="328"/>
    </row>
    <row r="7" spans="1:4" ht="13.5" customHeight="1">
      <c r="A7" s="333" t="s">
        <v>436</v>
      </c>
      <c r="B7" s="349"/>
      <c r="C7" s="328"/>
      <c r="D7" s="328"/>
    </row>
    <row r="8" spans="1:4" ht="13.5" customHeight="1">
      <c r="A8" s="333"/>
      <c r="B8" s="349" t="s">
        <v>835</v>
      </c>
      <c r="C8" s="328"/>
      <c r="D8" s="328"/>
    </row>
    <row r="9" spans="1:4" ht="13.5" customHeight="1">
      <c r="A9" s="333" t="s">
        <v>436</v>
      </c>
      <c r="B9" s="349"/>
      <c r="C9" s="328"/>
      <c r="D9" s="328"/>
    </row>
    <row r="10" spans="1:4" ht="13.5" customHeight="1">
      <c r="A10" s="333"/>
      <c r="B10" s="349" t="s">
        <v>835</v>
      </c>
      <c r="C10" s="328"/>
      <c r="D10" s="328"/>
    </row>
    <row r="11" spans="1:4" ht="13.5" customHeight="1">
      <c r="A11" s="333" t="s">
        <v>436</v>
      </c>
      <c r="B11" s="349"/>
      <c r="C11" s="328"/>
      <c r="D11" s="328"/>
    </row>
    <row r="12" spans="1:4" ht="13.5" customHeight="1">
      <c r="A12" s="333"/>
      <c r="B12" s="349" t="s">
        <v>835</v>
      </c>
      <c r="C12" s="328"/>
      <c r="D12" s="328"/>
    </row>
    <row r="13" spans="1:4" ht="13.5" customHeight="1">
      <c r="A13" s="333" t="s">
        <v>436</v>
      </c>
      <c r="B13" s="349"/>
      <c r="C13" s="328"/>
      <c r="D13" s="328"/>
    </row>
    <row r="14" spans="1:4" ht="13.5" customHeight="1">
      <c r="A14" s="333"/>
      <c r="B14" s="349" t="s">
        <v>835</v>
      </c>
      <c r="C14" s="328"/>
      <c r="D14" s="328"/>
    </row>
    <row r="15" spans="1:4" ht="13.5" customHeight="1">
      <c r="A15" s="323"/>
      <c r="B15" s="320" t="s">
        <v>471</v>
      </c>
      <c r="C15" s="330">
        <f>C5+C7+C9+C11+C13</f>
        <v>10381118.33</v>
      </c>
      <c r="D15" s="330">
        <f>D5+D7+D9+D11+D13</f>
        <v>8789728.8</v>
      </c>
    </row>
    <row r="16" spans="1:4" ht="13.5" customHeight="1">
      <c r="A16" s="323" t="s">
        <v>436</v>
      </c>
      <c r="B16" s="324" t="s">
        <v>836</v>
      </c>
      <c r="C16" s="325">
        <f>C6+C8+C10+C12+C14</f>
        <v>0</v>
      </c>
      <c r="D16" s="325">
        <f>D6+D8+D10+D12+D14</f>
        <v>0</v>
      </c>
    </row>
    <row r="17" spans="1:4" ht="13.5" customHeight="1">
      <c r="A17" s="356"/>
      <c r="B17" s="509"/>
      <c r="C17" s="510"/>
      <c r="D17" s="510"/>
    </row>
    <row r="18" spans="1:4" ht="13.5" customHeight="1">
      <c r="A18" s="360"/>
      <c r="B18" s="347"/>
      <c r="C18" s="348"/>
      <c r="D18" s="348"/>
    </row>
    <row r="19" spans="1:4" ht="33" customHeight="1">
      <c r="A19" s="247" t="s">
        <v>379</v>
      </c>
      <c r="B19" s="320" t="s">
        <v>380</v>
      </c>
      <c r="C19" s="321" t="s">
        <v>478</v>
      </c>
      <c r="D19" s="321" t="s">
        <v>479</v>
      </c>
    </row>
    <row r="20" spans="1:4" ht="13.5" customHeight="1">
      <c r="A20" s="333" t="s">
        <v>107</v>
      </c>
      <c r="B20" s="349" t="s">
        <v>837</v>
      </c>
      <c r="C20" s="328">
        <v>10381118.33</v>
      </c>
      <c r="D20" s="328">
        <v>8789728.8</v>
      </c>
    </row>
    <row r="21" spans="1:4" ht="13.5" customHeight="1">
      <c r="A21" s="333" t="s">
        <v>436</v>
      </c>
      <c r="B21" s="349" t="s">
        <v>836</v>
      </c>
      <c r="C21" s="328"/>
      <c r="D21" s="328"/>
    </row>
    <row r="22" spans="1:4" ht="13.5" customHeight="1">
      <c r="A22" s="333" t="s">
        <v>109</v>
      </c>
      <c r="B22" s="349" t="s">
        <v>838</v>
      </c>
      <c r="C22" s="328"/>
      <c r="D22" s="328"/>
    </row>
    <row r="23" spans="1:4" ht="13.5" customHeight="1">
      <c r="A23" s="333" t="s">
        <v>436</v>
      </c>
      <c r="B23" s="349" t="s">
        <v>836</v>
      </c>
      <c r="C23" s="328"/>
      <c r="D23" s="328"/>
    </row>
    <row r="24" spans="1:4" ht="13.5" customHeight="1">
      <c r="A24" s="323"/>
      <c r="B24" s="320" t="s">
        <v>471</v>
      </c>
      <c r="C24" s="330">
        <f>C20+C22</f>
        <v>10381118.33</v>
      </c>
      <c r="D24" s="330">
        <f>D20+D22</f>
        <v>8789728.8</v>
      </c>
    </row>
    <row r="25" spans="1:4" ht="13.5" customHeight="1">
      <c r="A25" s="323" t="s">
        <v>436</v>
      </c>
      <c r="B25" s="324" t="s">
        <v>836</v>
      </c>
      <c r="C25" s="325">
        <f>C21+C23</f>
        <v>0</v>
      </c>
      <c r="D25" s="325">
        <f>D21+D23</f>
        <v>0</v>
      </c>
    </row>
    <row r="26" spans="1:4" ht="13.5" customHeight="1">
      <c r="A26" s="356"/>
      <c r="B26" s="509"/>
      <c r="C26" s="510"/>
      <c r="D26" s="510"/>
    </row>
    <row r="27" spans="1:4" ht="13.5" customHeight="1">
      <c r="A27" s="360"/>
      <c r="B27" s="347"/>
      <c r="C27" s="348"/>
      <c r="D27" s="348"/>
    </row>
    <row r="28" spans="1:4" ht="31.5" customHeight="1">
      <c r="A28" s="247" t="s">
        <v>381</v>
      </c>
      <c r="B28" s="320" t="s">
        <v>382</v>
      </c>
      <c r="C28" s="321" t="s">
        <v>478</v>
      </c>
      <c r="D28" s="321" t="s">
        <v>479</v>
      </c>
    </row>
    <row r="29" spans="1:4" ht="13.5" customHeight="1">
      <c r="A29" s="333" t="s">
        <v>436</v>
      </c>
      <c r="B29" s="349" t="s">
        <v>839</v>
      </c>
      <c r="C29" s="328"/>
      <c r="D29" s="328">
        <v>98812.6</v>
      </c>
    </row>
    <row r="30" spans="1:4" ht="13.5" customHeight="1">
      <c r="A30" s="333"/>
      <c r="B30" s="349" t="s">
        <v>835</v>
      </c>
      <c r="C30" s="328"/>
      <c r="D30" s="328">
        <v>0</v>
      </c>
    </row>
    <row r="31" spans="1:4" ht="13.5" customHeight="1">
      <c r="A31" s="333" t="s">
        <v>436</v>
      </c>
      <c r="B31" s="349" t="s">
        <v>840</v>
      </c>
      <c r="C31" s="328"/>
      <c r="D31" s="328">
        <v>0</v>
      </c>
    </row>
    <row r="32" spans="1:4" ht="13.5" customHeight="1">
      <c r="A32" s="333"/>
      <c r="B32" s="349" t="s">
        <v>835</v>
      </c>
      <c r="C32" s="328"/>
      <c r="D32" s="328">
        <v>0</v>
      </c>
    </row>
    <row r="33" spans="1:4" ht="13.5" customHeight="1">
      <c r="A33" s="323"/>
      <c r="B33" s="320" t="s">
        <v>471</v>
      </c>
      <c r="C33" s="330">
        <f>C29+C31</f>
        <v>0</v>
      </c>
      <c r="D33" s="330">
        <f>D29+D31</f>
        <v>98812.6</v>
      </c>
    </row>
    <row r="34" spans="1:4" ht="13.5" customHeight="1">
      <c r="A34" s="323" t="s">
        <v>436</v>
      </c>
      <c r="B34" s="324" t="s">
        <v>836</v>
      </c>
      <c r="C34" s="325">
        <f>C30+C32</f>
        <v>0</v>
      </c>
      <c r="D34" s="325">
        <f>D30+D32</f>
        <v>0</v>
      </c>
    </row>
    <row r="35" spans="1:4" ht="13.5" customHeight="1">
      <c r="A35" s="356"/>
      <c r="B35" s="509"/>
      <c r="C35" s="510"/>
      <c r="D35" s="510"/>
    </row>
    <row r="36" spans="1:4" ht="13.5" customHeight="1">
      <c r="A36" s="360"/>
      <c r="B36" s="347"/>
      <c r="C36" s="348"/>
      <c r="D36" s="348"/>
    </row>
    <row r="37" spans="1:4" ht="24.75" customHeight="1">
      <c r="A37" s="247" t="s">
        <v>383</v>
      </c>
      <c r="B37" s="320" t="s">
        <v>384</v>
      </c>
      <c r="C37" s="321" t="s">
        <v>478</v>
      </c>
      <c r="D37" s="321" t="s">
        <v>479</v>
      </c>
    </row>
    <row r="38" spans="1:4" ht="13.5" customHeight="1">
      <c r="A38" s="333" t="s">
        <v>107</v>
      </c>
      <c r="B38" s="349" t="s">
        <v>837</v>
      </c>
      <c r="C38" s="357">
        <f>C40+C42</f>
        <v>0</v>
      </c>
      <c r="D38" s="357">
        <v>98812.6</v>
      </c>
    </row>
    <row r="39" spans="1:4" ht="13.5" customHeight="1">
      <c r="A39" s="333" t="s">
        <v>436</v>
      </c>
      <c r="B39" s="349" t="s">
        <v>836</v>
      </c>
      <c r="C39" s="357">
        <f>C41+C43</f>
        <v>0</v>
      </c>
      <c r="D39" s="357">
        <f>D41+D43</f>
        <v>0</v>
      </c>
    </row>
    <row r="40" spans="1:4" ht="13.5" customHeight="1">
      <c r="A40" s="333" t="s">
        <v>436</v>
      </c>
      <c r="B40" s="349" t="s">
        <v>839</v>
      </c>
      <c r="C40" s="328"/>
      <c r="D40" s="328">
        <v>98812.6</v>
      </c>
    </row>
    <row r="41" spans="1:4" ht="13.5" customHeight="1">
      <c r="A41" s="333"/>
      <c r="B41" s="349" t="s">
        <v>835</v>
      </c>
      <c r="C41" s="328"/>
      <c r="D41" s="328"/>
    </row>
    <row r="42" spans="1:4" ht="13.5" customHeight="1">
      <c r="A42" s="333" t="s">
        <v>436</v>
      </c>
      <c r="B42" s="349" t="s">
        <v>840</v>
      </c>
      <c r="C42" s="328"/>
      <c r="D42" s="328"/>
    </row>
    <row r="43" spans="1:4" ht="13.5" customHeight="1">
      <c r="A43" s="333"/>
      <c r="B43" s="349" t="s">
        <v>835</v>
      </c>
      <c r="C43" s="328"/>
      <c r="D43" s="328"/>
    </row>
    <row r="44" spans="1:4" ht="13.5" customHeight="1">
      <c r="A44" s="333" t="s">
        <v>109</v>
      </c>
      <c r="B44" s="349" t="s">
        <v>838</v>
      </c>
      <c r="C44" s="357">
        <f>C46+C48</f>
        <v>0</v>
      </c>
      <c r="D44" s="357">
        <f>D46+D48</f>
        <v>0</v>
      </c>
    </row>
    <row r="45" spans="1:4" ht="13.5" customHeight="1">
      <c r="A45" s="333" t="s">
        <v>436</v>
      </c>
      <c r="B45" s="349" t="s">
        <v>836</v>
      </c>
      <c r="C45" s="328"/>
      <c r="D45" s="357"/>
    </row>
    <row r="46" spans="1:4" ht="13.5" customHeight="1">
      <c r="A46" s="333" t="s">
        <v>436</v>
      </c>
      <c r="B46" s="349" t="s">
        <v>839</v>
      </c>
      <c r="C46" s="328"/>
      <c r="D46" s="328"/>
    </row>
    <row r="47" spans="1:4" ht="13.5" customHeight="1">
      <c r="A47" s="333"/>
      <c r="B47" s="349" t="s">
        <v>835</v>
      </c>
      <c r="C47" s="328"/>
      <c r="D47" s="328"/>
    </row>
    <row r="48" spans="1:4" ht="13.5" customHeight="1">
      <c r="A48" s="333" t="s">
        <v>436</v>
      </c>
      <c r="B48" s="349" t="s">
        <v>840</v>
      </c>
      <c r="C48" s="328"/>
      <c r="D48" s="328"/>
    </row>
    <row r="49" spans="1:4" ht="13.5" customHeight="1">
      <c r="A49" s="333"/>
      <c r="B49" s="349" t="s">
        <v>835</v>
      </c>
      <c r="C49" s="328"/>
      <c r="D49" s="328"/>
    </row>
    <row r="50" spans="1:4" ht="13.5" customHeight="1">
      <c r="A50" s="323"/>
      <c r="B50" s="320" t="s">
        <v>471</v>
      </c>
      <c r="C50" s="330">
        <f>C38+C44</f>
        <v>0</v>
      </c>
      <c r="D50" s="330">
        <f>D38+D44</f>
        <v>98812.6</v>
      </c>
    </row>
    <row r="51" spans="1:4" ht="13.5" customHeight="1">
      <c r="A51" s="323" t="s">
        <v>436</v>
      </c>
      <c r="B51" s="324" t="s">
        <v>836</v>
      </c>
      <c r="C51" s="325">
        <f>C39+C45</f>
        <v>0</v>
      </c>
      <c r="D51" s="325">
        <f>D39+D45</f>
        <v>0</v>
      </c>
    </row>
    <row r="52" spans="1:4" ht="13.5" customHeight="1">
      <c r="A52" s="356"/>
      <c r="B52" s="509"/>
      <c r="C52" s="510"/>
      <c r="D52" s="510"/>
    </row>
    <row r="53" spans="1:4" ht="13.5" customHeight="1">
      <c r="A53" s="356"/>
      <c r="B53" s="509"/>
      <c r="C53" s="510"/>
      <c r="D53" s="510"/>
    </row>
    <row r="54" spans="1:3" ht="26.25" customHeight="1">
      <c r="A54" s="247" t="s">
        <v>385</v>
      </c>
      <c r="B54" s="511" t="s">
        <v>386</v>
      </c>
      <c r="C54" s="512" t="s">
        <v>841</v>
      </c>
    </row>
    <row r="55" spans="1:3" ht="13.5" customHeight="1">
      <c r="A55" s="398" t="s">
        <v>107</v>
      </c>
      <c r="B55" s="495" t="s">
        <v>842</v>
      </c>
      <c r="C55" s="442"/>
    </row>
    <row r="56" spans="1:3" ht="13.5" customHeight="1">
      <c r="A56" s="398" t="s">
        <v>109</v>
      </c>
      <c r="B56" s="495" t="s">
        <v>843</v>
      </c>
      <c r="C56" s="442"/>
    </row>
    <row r="57" spans="1:3" ht="13.5" customHeight="1">
      <c r="A57" s="398" t="s">
        <v>111</v>
      </c>
      <c r="B57" s="495" t="s">
        <v>844</v>
      </c>
      <c r="C57" s="442"/>
    </row>
    <row r="58" spans="1:3" ht="13.5" customHeight="1">
      <c r="A58" s="398" t="s">
        <v>113</v>
      </c>
      <c r="B58" s="495" t="s">
        <v>845</v>
      </c>
      <c r="C58" s="442"/>
    </row>
    <row r="59" spans="1:3" ht="13.5" customHeight="1">
      <c r="A59" s="398" t="s">
        <v>115</v>
      </c>
      <c r="B59" s="495" t="s">
        <v>151</v>
      </c>
      <c r="C59" s="442"/>
    </row>
    <row r="60" spans="1:3" ht="13.5" customHeight="1">
      <c r="A60" s="404"/>
      <c r="B60" s="511" t="s">
        <v>471</v>
      </c>
      <c r="C60" s="444">
        <f>SUM(C55:C59)</f>
        <v>0</v>
      </c>
    </row>
    <row r="61" spans="1:3" ht="13.5" customHeight="1">
      <c r="A61" s="360"/>
      <c r="B61" s="347"/>
      <c r="C61" s="510"/>
    </row>
    <row r="62" spans="1:3" ht="13.5" customHeight="1">
      <c r="A62" s="360"/>
      <c r="B62" s="347"/>
      <c r="C62" s="510"/>
    </row>
    <row r="63" spans="1:3" ht="13.5" customHeight="1">
      <c r="A63" s="247" t="s">
        <v>387</v>
      </c>
      <c r="B63" s="511" t="s">
        <v>388</v>
      </c>
      <c r="C63" s="512" t="s">
        <v>841</v>
      </c>
    </row>
    <row r="64" spans="1:3" ht="13.5" customHeight="1">
      <c r="A64" s="398" t="s">
        <v>107</v>
      </c>
      <c r="B64" s="495" t="s">
        <v>846</v>
      </c>
      <c r="C64" s="442"/>
    </row>
    <row r="65" spans="1:3" ht="13.5" customHeight="1">
      <c r="A65" s="398" t="s">
        <v>109</v>
      </c>
      <c r="B65" s="495" t="s">
        <v>847</v>
      </c>
      <c r="C65" s="442"/>
    </row>
    <row r="66" spans="1:3" ht="13.5" customHeight="1">
      <c r="A66" s="398" t="s">
        <v>111</v>
      </c>
      <c r="B66" s="495" t="s">
        <v>848</v>
      </c>
      <c r="C66" s="442"/>
    </row>
    <row r="67" spans="1:3" ht="13.5" customHeight="1">
      <c r="A67" s="398" t="s">
        <v>113</v>
      </c>
      <c r="B67" s="495" t="s">
        <v>849</v>
      </c>
      <c r="C67" s="442"/>
    </row>
    <row r="68" spans="1:3" ht="13.5" customHeight="1">
      <c r="A68" s="398" t="s">
        <v>115</v>
      </c>
      <c r="B68" s="495" t="s">
        <v>850</v>
      </c>
      <c r="C68" s="442"/>
    </row>
    <row r="69" spans="1:3" ht="13.5" customHeight="1">
      <c r="A69" s="404"/>
      <c r="B69" s="511" t="s">
        <v>471</v>
      </c>
      <c r="C69" s="444">
        <f>SUM(C64:C68)</f>
        <v>0</v>
      </c>
    </row>
    <row r="70" spans="1:4" ht="13.5" customHeight="1">
      <c r="A70" s="360"/>
      <c r="B70" s="347"/>
      <c r="C70" s="510"/>
      <c r="D70" s="510"/>
    </row>
    <row r="71" spans="1:4" ht="13.5" customHeight="1">
      <c r="A71" s="360"/>
      <c r="B71" s="347"/>
      <c r="C71" s="510"/>
      <c r="D71" s="510"/>
    </row>
    <row r="72" spans="1:4" ht="27" customHeight="1">
      <c r="A72" s="247" t="s">
        <v>389</v>
      </c>
      <c r="B72" s="320" t="s">
        <v>390</v>
      </c>
      <c r="C72" s="321" t="s">
        <v>478</v>
      </c>
      <c r="D72" s="321" t="s">
        <v>479</v>
      </c>
    </row>
    <row r="73" spans="1:4" ht="13.5" customHeight="1">
      <c r="A73" s="333" t="s">
        <v>107</v>
      </c>
      <c r="B73" s="349" t="s">
        <v>851</v>
      </c>
      <c r="C73" s="328">
        <v>17151.2</v>
      </c>
      <c r="D73" s="328">
        <v>31737.25</v>
      </c>
    </row>
    <row r="74" spans="1:4" ht="13.5" customHeight="1">
      <c r="A74" s="333"/>
      <c r="B74" s="349" t="s">
        <v>852</v>
      </c>
      <c r="C74" s="328"/>
      <c r="D74" s="328"/>
    </row>
    <row r="75" spans="1:4" ht="13.5" customHeight="1">
      <c r="A75" s="333"/>
      <c r="B75" s="349" t="s">
        <v>853</v>
      </c>
      <c r="C75" s="328"/>
      <c r="D75" s="328"/>
    </row>
    <row r="76" spans="1:4" ht="13.5" customHeight="1">
      <c r="A76" s="323" t="s">
        <v>109</v>
      </c>
      <c r="B76" s="324" t="s">
        <v>854</v>
      </c>
      <c r="C76" s="358">
        <f>C73-C74+C75</f>
        <v>17151.2</v>
      </c>
      <c r="D76" s="358">
        <f>D73-D74+D75</f>
        <v>31737.25</v>
      </c>
    </row>
    <row r="77" spans="1:4" ht="13.5" customHeight="1">
      <c r="A77" s="333" t="s">
        <v>111</v>
      </c>
      <c r="B77" s="349" t="s">
        <v>855</v>
      </c>
      <c r="C77" s="328"/>
      <c r="D77" s="328"/>
    </row>
    <row r="78" spans="1:4" ht="13.5" customHeight="1">
      <c r="A78" s="333"/>
      <c r="B78" s="349" t="s">
        <v>852</v>
      </c>
      <c r="C78" s="328"/>
      <c r="D78" s="328"/>
    </row>
    <row r="79" spans="1:4" ht="13.5" customHeight="1">
      <c r="A79" s="333"/>
      <c r="B79" s="349" t="s">
        <v>853</v>
      </c>
      <c r="C79" s="328"/>
      <c r="D79" s="328"/>
    </row>
    <row r="80" spans="1:4" ht="13.5" customHeight="1">
      <c r="A80" s="323" t="s">
        <v>113</v>
      </c>
      <c r="B80" s="324" t="s">
        <v>856</v>
      </c>
      <c r="C80" s="358">
        <f>C77-C78+C79</f>
        <v>0</v>
      </c>
      <c r="D80" s="358">
        <f>D77-D78+D79</f>
        <v>0</v>
      </c>
    </row>
    <row r="81" spans="1:4" ht="13.5" customHeight="1">
      <c r="A81" s="333" t="s">
        <v>115</v>
      </c>
      <c r="B81" s="349" t="s">
        <v>857</v>
      </c>
      <c r="C81" s="328"/>
      <c r="D81" s="328"/>
    </row>
    <row r="82" spans="1:4" ht="13.5" customHeight="1">
      <c r="A82" s="333"/>
      <c r="B82" s="349" t="s">
        <v>852</v>
      </c>
      <c r="C82" s="328"/>
      <c r="D82" s="328"/>
    </row>
    <row r="83" spans="1:4" ht="13.5" customHeight="1">
      <c r="A83" s="333"/>
      <c r="B83" s="349" t="s">
        <v>853</v>
      </c>
      <c r="C83" s="328"/>
      <c r="D83" s="328"/>
    </row>
    <row r="84" spans="1:4" ht="13.5" customHeight="1">
      <c r="A84" s="323" t="s">
        <v>202</v>
      </c>
      <c r="B84" s="324" t="s">
        <v>856</v>
      </c>
      <c r="C84" s="358">
        <f>C81-C82+C83</f>
        <v>0</v>
      </c>
      <c r="D84" s="358">
        <f>D81-D82+D83</f>
        <v>0</v>
      </c>
    </row>
    <row r="85" spans="1:4" ht="13.5" customHeight="1">
      <c r="A85" s="333" t="s">
        <v>204</v>
      </c>
      <c r="B85" s="349" t="s">
        <v>858</v>
      </c>
      <c r="C85" s="328"/>
      <c r="D85" s="328"/>
    </row>
    <row r="86" spans="1:4" ht="13.5" customHeight="1">
      <c r="A86" s="333"/>
      <c r="B86" s="349" t="s">
        <v>852</v>
      </c>
      <c r="C86" s="328"/>
      <c r="D86" s="328"/>
    </row>
    <row r="87" spans="1:4" ht="13.5" customHeight="1">
      <c r="A87" s="333"/>
      <c r="B87" s="349" t="s">
        <v>853</v>
      </c>
      <c r="C87" s="328"/>
      <c r="D87" s="328"/>
    </row>
    <row r="88" spans="1:4" ht="13.5" customHeight="1">
      <c r="A88" s="323" t="s">
        <v>206</v>
      </c>
      <c r="B88" s="324" t="s">
        <v>859</v>
      </c>
      <c r="C88" s="358">
        <f>C85-C86+C87</f>
        <v>0</v>
      </c>
      <c r="D88" s="358">
        <f>D85-D86+D87</f>
        <v>0</v>
      </c>
    </row>
    <row r="89" spans="1:4" ht="13.5" customHeight="1">
      <c r="A89" s="333" t="s">
        <v>208</v>
      </c>
      <c r="B89" s="349" t="s">
        <v>860</v>
      </c>
      <c r="C89" s="328"/>
      <c r="D89" s="328"/>
    </row>
    <row r="90" spans="1:4" ht="13.5" customHeight="1">
      <c r="A90" s="323"/>
      <c r="B90" s="320" t="s">
        <v>861</v>
      </c>
      <c r="C90" s="330">
        <f>C76+C80+C84+C88+C89</f>
        <v>17151.2</v>
      </c>
      <c r="D90" s="330">
        <f>D76+D80+D84+D88</f>
        <v>31737.25</v>
      </c>
    </row>
    <row r="91" spans="1:4" ht="13.5" customHeight="1">
      <c r="A91" s="360"/>
      <c r="B91" s="347"/>
      <c r="C91" s="510"/>
      <c r="D91" s="510"/>
    </row>
    <row r="92" spans="1:4" ht="13.5" customHeight="1">
      <c r="A92" s="360"/>
      <c r="B92" s="347"/>
      <c r="C92" s="510"/>
      <c r="D92" s="510"/>
    </row>
    <row r="93" spans="1:5" ht="27" customHeight="1">
      <c r="A93" s="247" t="s">
        <v>391</v>
      </c>
      <c r="B93" s="320" t="s">
        <v>392</v>
      </c>
      <c r="C93" s="321" t="s">
        <v>862</v>
      </c>
      <c r="D93" s="321" t="s">
        <v>863</v>
      </c>
      <c r="E93" s="258"/>
    </row>
    <row r="94" spans="1:5" ht="13.5" customHeight="1">
      <c r="A94" s="513" t="s">
        <v>107</v>
      </c>
      <c r="B94" s="349" t="s">
        <v>864</v>
      </c>
      <c r="C94" s="514">
        <f>SUM(C95:C97)</f>
        <v>0</v>
      </c>
      <c r="D94" s="514">
        <f>SUM(D95:D97)</f>
        <v>0</v>
      </c>
      <c r="E94" s="515"/>
    </row>
    <row r="95" spans="1:5" ht="13.5" customHeight="1">
      <c r="A95" s="513" t="s">
        <v>436</v>
      </c>
      <c r="B95" s="516"/>
      <c r="C95" s="514"/>
      <c r="D95" s="514"/>
      <c r="E95" s="517"/>
    </row>
    <row r="96" spans="1:5" ht="13.5" customHeight="1">
      <c r="A96" s="513" t="s">
        <v>436</v>
      </c>
      <c r="B96" s="516"/>
      <c r="C96" s="518"/>
      <c r="D96" s="518"/>
      <c r="E96" s="517"/>
    </row>
    <row r="97" spans="1:5" ht="13.5" customHeight="1">
      <c r="A97" s="513" t="s">
        <v>436</v>
      </c>
      <c r="B97" s="516"/>
      <c r="C97" s="518"/>
      <c r="D97" s="518"/>
      <c r="E97" s="517"/>
    </row>
    <row r="98" spans="1:5" ht="13.5" customHeight="1">
      <c r="A98" s="513" t="s">
        <v>109</v>
      </c>
      <c r="B98" s="349" t="s">
        <v>865</v>
      </c>
      <c r="C98" s="518">
        <f>SUM(C99:C101)</f>
        <v>0</v>
      </c>
      <c r="D98" s="518">
        <f>SUM(D99:D101)</f>
        <v>0</v>
      </c>
      <c r="E98" s="517"/>
    </row>
    <row r="99" spans="1:4" ht="13.5" customHeight="1">
      <c r="A99" s="513" t="s">
        <v>436</v>
      </c>
      <c r="B99" s="349"/>
      <c r="C99" s="519"/>
      <c r="D99" s="519"/>
    </row>
    <row r="100" spans="1:4" ht="13.5" customHeight="1">
      <c r="A100" s="513" t="s">
        <v>436</v>
      </c>
      <c r="B100" s="349"/>
      <c r="C100" s="519"/>
      <c r="D100" s="519"/>
    </row>
    <row r="101" spans="1:4" ht="13.5" customHeight="1">
      <c r="A101" s="513" t="s">
        <v>436</v>
      </c>
      <c r="B101" s="349"/>
      <c r="C101" s="519"/>
      <c r="D101" s="519"/>
    </row>
    <row r="102" spans="1:4" s="521" customFormat="1" ht="13.5" customHeight="1">
      <c r="A102" s="323"/>
      <c r="B102" s="320" t="s">
        <v>866</v>
      </c>
      <c r="C102" s="520">
        <f>C94-C98</f>
        <v>0</v>
      </c>
      <c r="D102" s="520">
        <f>D94-D98</f>
        <v>0</v>
      </c>
    </row>
    <row r="103" spans="1:4" ht="13.5" customHeight="1">
      <c r="A103" s="360"/>
      <c r="B103" s="347"/>
      <c r="C103" s="510"/>
      <c r="D103" s="510"/>
    </row>
    <row r="104" spans="1:4" ht="13.5" customHeight="1">
      <c r="A104" s="360"/>
      <c r="B104" s="347"/>
      <c r="C104" s="510"/>
      <c r="D104" s="510"/>
    </row>
    <row r="105" spans="1:4" ht="21" customHeight="1">
      <c r="A105" s="247" t="s">
        <v>393</v>
      </c>
      <c r="B105" s="393" t="s">
        <v>394</v>
      </c>
      <c r="C105" s="394" t="s">
        <v>598</v>
      </c>
      <c r="D105" s="510"/>
    </row>
    <row r="106" spans="1:4" ht="13.5" customHeight="1">
      <c r="A106" s="398" t="s">
        <v>867</v>
      </c>
      <c r="B106" s="522" t="s">
        <v>868</v>
      </c>
      <c r="C106" s="523">
        <v>10381118.33</v>
      </c>
      <c r="D106" s="510"/>
    </row>
    <row r="107" spans="1:4" ht="13.5" customHeight="1">
      <c r="A107" s="398" t="s">
        <v>2</v>
      </c>
      <c r="B107" s="495" t="s">
        <v>869</v>
      </c>
      <c r="C107" s="524">
        <v>-6070.6</v>
      </c>
      <c r="D107" s="510"/>
    </row>
    <row r="108" spans="1:4" ht="13.5" customHeight="1">
      <c r="A108" s="398" t="s">
        <v>21</v>
      </c>
      <c r="B108" s="399" t="s">
        <v>870</v>
      </c>
      <c r="C108" s="524"/>
      <c r="D108" s="510"/>
    </row>
    <row r="109" spans="1:4" ht="13.5" customHeight="1">
      <c r="A109" s="398" t="s">
        <v>26</v>
      </c>
      <c r="B109" s="399" t="s">
        <v>871</v>
      </c>
      <c r="C109" s="525">
        <f>C111</f>
        <v>-1865.5</v>
      </c>
      <c r="D109" s="510"/>
    </row>
    <row r="110" spans="1:4" ht="13.5" customHeight="1">
      <c r="A110" s="398" t="s">
        <v>872</v>
      </c>
      <c r="B110" s="399" t="s">
        <v>873</v>
      </c>
      <c r="C110" s="526"/>
      <c r="D110" s="510"/>
    </row>
    <row r="111" spans="1:4" ht="13.5" customHeight="1">
      <c r="A111" s="398" t="s">
        <v>874</v>
      </c>
      <c r="B111" s="399" t="s">
        <v>875</v>
      </c>
      <c r="C111" s="526">
        <v>-1865.5</v>
      </c>
      <c r="D111" s="527" t="s">
        <v>212</v>
      </c>
    </row>
    <row r="112" spans="1:5" ht="13.5" customHeight="1">
      <c r="A112" s="398" t="s">
        <v>104</v>
      </c>
      <c r="B112" s="522" t="s">
        <v>876</v>
      </c>
      <c r="C112" s="528">
        <f>SUM(C106:C109)</f>
        <v>10373182.23</v>
      </c>
      <c r="D112" s="510"/>
      <c r="E112" s="529"/>
    </row>
    <row r="113" spans="1:4" ht="13.5" customHeight="1">
      <c r="A113" s="398" t="s">
        <v>119</v>
      </c>
      <c r="B113" s="522" t="s">
        <v>877</v>
      </c>
      <c r="C113" s="530"/>
      <c r="D113" s="510"/>
    </row>
    <row r="114" spans="1:4" ht="13.5" customHeight="1">
      <c r="A114" s="398" t="s">
        <v>2</v>
      </c>
      <c r="B114" s="399" t="s">
        <v>869</v>
      </c>
      <c r="C114" s="526">
        <f>C107</f>
        <v>-6070.6</v>
      </c>
      <c r="D114" s="510"/>
    </row>
    <row r="115" spans="1:4" ht="13.5" customHeight="1">
      <c r="A115" s="398" t="s">
        <v>21</v>
      </c>
      <c r="B115" s="399" t="s">
        <v>870</v>
      </c>
      <c r="C115" s="526">
        <f>9355467.96+6070.6</f>
        <v>9361538.56</v>
      </c>
      <c r="D115" s="510"/>
    </row>
    <row r="116" spans="1:4" ht="13.5" customHeight="1">
      <c r="A116" s="398" t="s">
        <v>26</v>
      </c>
      <c r="B116" s="399" t="s">
        <v>878</v>
      </c>
      <c r="C116" s="525">
        <f>SUM(C117:C118)</f>
        <v>-326579.56999999995</v>
      </c>
      <c r="D116" s="510"/>
    </row>
    <row r="117" spans="1:4" ht="13.5" customHeight="1">
      <c r="A117" s="398" t="s">
        <v>872</v>
      </c>
      <c r="B117" s="399" t="s">
        <v>879</v>
      </c>
      <c r="C117" s="526">
        <v>206815.76</v>
      </c>
      <c r="D117" s="510"/>
    </row>
    <row r="118" spans="1:4" ht="13.5" customHeight="1">
      <c r="A118" s="398" t="s">
        <v>874</v>
      </c>
      <c r="B118" s="399" t="s">
        <v>880</v>
      </c>
      <c r="C118" s="526">
        <v>-533395.33</v>
      </c>
      <c r="D118" s="510"/>
    </row>
    <row r="119" spans="1:4" ht="13.5" customHeight="1">
      <c r="A119" s="398" t="s">
        <v>123</v>
      </c>
      <c r="B119" s="531" t="s">
        <v>881</v>
      </c>
      <c r="C119" s="528">
        <f>SUM(C113:C116)</f>
        <v>9028888.39</v>
      </c>
      <c r="D119" s="510"/>
    </row>
    <row r="120" spans="1:4" ht="13.5" customHeight="1">
      <c r="A120" s="398" t="s">
        <v>135</v>
      </c>
      <c r="B120" s="531" t="s">
        <v>882</v>
      </c>
      <c r="C120" s="528">
        <f>C112-C119</f>
        <v>1344293.8399999999</v>
      </c>
      <c r="D120" s="510"/>
    </row>
    <row r="121" spans="1:4" ht="13.5" customHeight="1">
      <c r="A121" s="398" t="s">
        <v>176</v>
      </c>
      <c r="B121" s="531" t="s">
        <v>883</v>
      </c>
      <c r="C121" s="528">
        <f>SUM(C122:C123)</f>
        <v>0</v>
      </c>
      <c r="D121" s="510"/>
    </row>
    <row r="122" spans="1:4" ht="13.5" customHeight="1">
      <c r="A122" s="398" t="s">
        <v>872</v>
      </c>
      <c r="B122" s="399" t="s">
        <v>884</v>
      </c>
      <c r="C122" s="526"/>
      <c r="D122" s="510"/>
    </row>
    <row r="123" spans="1:4" ht="13.5" customHeight="1">
      <c r="A123" s="398" t="s">
        <v>874</v>
      </c>
      <c r="B123" s="399" t="s">
        <v>885</v>
      </c>
      <c r="C123" s="526"/>
      <c r="D123" s="510"/>
    </row>
    <row r="124" spans="1:4" ht="13.5" customHeight="1">
      <c r="A124" s="398" t="s">
        <v>178</v>
      </c>
      <c r="B124" s="531" t="s">
        <v>886</v>
      </c>
      <c r="C124" s="528">
        <f>SUM(C125:C126)</f>
        <v>0</v>
      </c>
      <c r="D124" s="510"/>
    </row>
    <row r="125" spans="1:4" ht="13.5" customHeight="1">
      <c r="A125" s="398" t="s">
        <v>872</v>
      </c>
      <c r="B125" s="399" t="s">
        <v>887</v>
      </c>
      <c r="C125" s="526"/>
      <c r="D125" s="510"/>
    </row>
    <row r="126" spans="1:4" ht="13.5" customHeight="1">
      <c r="A126" s="398" t="s">
        <v>874</v>
      </c>
      <c r="B126" s="399" t="s">
        <v>888</v>
      </c>
      <c r="C126" s="526"/>
      <c r="D126" s="510"/>
    </row>
    <row r="127" spans="1:4" ht="13.5" customHeight="1">
      <c r="A127" s="398" t="s">
        <v>889</v>
      </c>
      <c r="B127" s="531" t="s">
        <v>890</v>
      </c>
      <c r="C127" s="528">
        <f>TRUNC(IF(C120&gt;0,C120+C121+C124,C120+C124))</f>
        <v>1344293</v>
      </c>
      <c r="D127" s="510"/>
    </row>
    <row r="128" spans="1:4" ht="13.5" customHeight="1">
      <c r="A128" s="398" t="s">
        <v>891</v>
      </c>
      <c r="B128" s="399" t="s">
        <v>892</v>
      </c>
      <c r="C128" s="526"/>
      <c r="D128" s="510"/>
    </row>
    <row r="129" spans="1:4" ht="13.5" customHeight="1">
      <c r="A129" s="398" t="s">
        <v>872</v>
      </c>
      <c r="B129" s="399" t="s">
        <v>893</v>
      </c>
      <c r="C129" s="526"/>
      <c r="D129" s="510"/>
    </row>
    <row r="130" spans="1:4" ht="13.5" customHeight="1">
      <c r="A130" s="398" t="s">
        <v>874</v>
      </c>
      <c r="B130" s="399" t="s">
        <v>894</v>
      </c>
      <c r="C130" s="526"/>
      <c r="D130" s="510"/>
    </row>
    <row r="131" spans="1:4" ht="26.25" customHeight="1">
      <c r="A131" s="398" t="s">
        <v>895</v>
      </c>
      <c r="B131" s="531" t="s">
        <v>896</v>
      </c>
      <c r="C131" s="528">
        <f>TRUNC(SUM(C128:C130))</f>
        <v>0</v>
      </c>
      <c r="D131" s="510"/>
    </row>
    <row r="132" spans="1:4" ht="13.5" customHeight="1">
      <c r="A132" s="398" t="s">
        <v>897</v>
      </c>
      <c r="B132" s="399" t="s">
        <v>898</v>
      </c>
      <c r="C132" s="526"/>
      <c r="D132" s="510"/>
    </row>
    <row r="133" spans="1:4" ht="13.5" customHeight="1">
      <c r="A133" s="398" t="s">
        <v>899</v>
      </c>
      <c r="B133" s="399" t="s">
        <v>900</v>
      </c>
      <c r="C133" s="526"/>
      <c r="D133" s="510"/>
    </row>
    <row r="134" spans="1:4" ht="25.5" customHeight="1">
      <c r="A134" s="398" t="s">
        <v>901</v>
      </c>
      <c r="B134" s="531" t="s">
        <v>902</v>
      </c>
      <c r="C134" s="530">
        <v>1019579.77</v>
      </c>
      <c r="D134" s="510"/>
    </row>
    <row r="135" spans="1:4" ht="23.25" customHeight="1">
      <c r="A135" s="398" t="s">
        <v>903</v>
      </c>
      <c r="B135" s="399" t="s">
        <v>904</v>
      </c>
      <c r="C135" s="526">
        <f>SUM(C131:C133)</f>
        <v>0</v>
      </c>
      <c r="D135" s="510"/>
    </row>
    <row r="136" spans="1:4" ht="13.5" customHeight="1">
      <c r="A136" s="404" t="s">
        <v>905</v>
      </c>
      <c r="B136" s="393" t="s">
        <v>906</v>
      </c>
      <c r="C136" s="528">
        <f>SUM(C134-C135)</f>
        <v>1019579.77</v>
      </c>
      <c r="D136" s="510"/>
    </row>
    <row r="137" spans="1:4" ht="13.5" customHeight="1">
      <c r="A137" s="360"/>
      <c r="B137" s="347"/>
      <c r="C137" s="510"/>
      <c r="D137" s="510"/>
    </row>
    <row r="138" spans="1:4" ht="13.5" customHeight="1">
      <c r="A138" s="360"/>
      <c r="B138" s="347"/>
      <c r="C138" s="510"/>
      <c r="D138" s="510"/>
    </row>
    <row r="139" spans="1:4" ht="13.5" customHeight="1">
      <c r="A139" s="247" t="s">
        <v>395</v>
      </c>
      <c r="B139" s="320" t="s">
        <v>396</v>
      </c>
      <c r="C139" s="321" t="s">
        <v>610</v>
      </c>
      <c r="D139" s="510"/>
    </row>
    <row r="140" spans="1:4" s="533" customFormat="1" ht="15.75" customHeight="1">
      <c r="A140" s="341"/>
      <c r="B140" s="532" t="s">
        <v>868</v>
      </c>
      <c r="C140" s="426">
        <f>9478164.66+901173.33+1780.34-6070.6</f>
        <v>10375047.73</v>
      </c>
      <c r="D140" s="331"/>
    </row>
    <row r="141" spans="1:4" ht="13.5" customHeight="1">
      <c r="A141" s="323" t="s">
        <v>107</v>
      </c>
      <c r="B141" s="534" t="s">
        <v>907</v>
      </c>
      <c r="C141" s="535">
        <f>SUM(C142:C145)</f>
        <v>1865.5</v>
      </c>
      <c r="D141" s="510"/>
    </row>
    <row r="142" spans="1:4" ht="13.5" customHeight="1">
      <c r="A142" s="333" t="s">
        <v>436</v>
      </c>
      <c r="B142" s="490" t="s">
        <v>908</v>
      </c>
      <c r="C142" s="426">
        <v>597.54</v>
      </c>
      <c r="D142" s="510"/>
    </row>
    <row r="143" spans="1:4" ht="13.5" customHeight="1">
      <c r="A143" s="333" t="s">
        <v>436</v>
      </c>
      <c r="B143" s="490" t="s">
        <v>909</v>
      </c>
      <c r="C143" s="426">
        <v>1267.96</v>
      </c>
      <c r="D143" s="510"/>
    </row>
    <row r="144" spans="1:4" ht="13.5" customHeight="1">
      <c r="A144" s="333" t="s">
        <v>436</v>
      </c>
      <c r="B144" s="490"/>
      <c r="C144" s="426"/>
      <c r="D144" s="510"/>
    </row>
    <row r="145" spans="1:4" ht="13.5" customHeight="1">
      <c r="A145" s="333" t="s">
        <v>436</v>
      </c>
      <c r="B145" s="490"/>
      <c r="C145" s="426"/>
      <c r="D145" s="510"/>
    </row>
    <row r="146" spans="1:4" ht="13.5" customHeight="1">
      <c r="A146" s="323" t="s">
        <v>109</v>
      </c>
      <c r="B146" s="534" t="s">
        <v>910</v>
      </c>
      <c r="C146" s="535">
        <f>SUM(C147:C150)</f>
        <v>0</v>
      </c>
      <c r="D146" s="510"/>
    </row>
    <row r="147" spans="1:4" ht="13.5" customHeight="1">
      <c r="A147" s="333" t="s">
        <v>436</v>
      </c>
      <c r="B147" s="490"/>
      <c r="C147" s="442"/>
      <c r="D147" s="510"/>
    </row>
    <row r="148" spans="1:4" ht="13.5" customHeight="1">
      <c r="A148" s="333" t="s">
        <v>436</v>
      </c>
      <c r="B148" s="490"/>
      <c r="C148" s="442">
        <v>0</v>
      </c>
      <c r="D148" s="510"/>
    </row>
    <row r="149" spans="1:4" ht="13.5" customHeight="1">
      <c r="A149" s="333" t="s">
        <v>436</v>
      </c>
      <c r="B149" s="490"/>
      <c r="C149" s="442"/>
      <c r="D149" s="510"/>
    </row>
    <row r="150" spans="1:4" ht="13.5" customHeight="1">
      <c r="A150" s="333" t="s">
        <v>436</v>
      </c>
      <c r="B150" s="490"/>
      <c r="C150" s="442"/>
      <c r="D150" s="510"/>
    </row>
    <row r="151" spans="1:4" s="521" customFormat="1" ht="13.5" customHeight="1">
      <c r="A151" s="319"/>
      <c r="B151" s="536" t="s">
        <v>911</v>
      </c>
      <c r="C151" s="444">
        <f>C140-C141+C146</f>
        <v>10373182.23</v>
      </c>
      <c r="D151" s="510"/>
    </row>
    <row r="152" spans="1:4" ht="13.5" customHeight="1">
      <c r="A152" s="360"/>
      <c r="B152" s="347"/>
      <c r="C152" s="510"/>
      <c r="D152" s="510"/>
    </row>
    <row r="153" spans="1:4" ht="13.5" customHeight="1">
      <c r="A153" s="360"/>
      <c r="B153" s="347"/>
      <c r="C153" s="510"/>
      <c r="D153" s="510"/>
    </row>
    <row r="154" spans="1:4" ht="13.5" customHeight="1">
      <c r="A154" s="247" t="s">
        <v>397</v>
      </c>
      <c r="B154" s="536" t="s">
        <v>398</v>
      </c>
      <c r="C154" s="512" t="s">
        <v>610</v>
      </c>
      <c r="D154" s="510"/>
    </row>
    <row r="155" spans="1:4" s="533" customFormat="1" ht="13.5" customHeight="1">
      <c r="A155" s="341"/>
      <c r="B155" s="532" t="s">
        <v>877</v>
      </c>
      <c r="C155" s="449">
        <f>8934863.34+246245.94+123096.99+51261</f>
        <v>9355467.27</v>
      </c>
      <c r="D155" s="322"/>
    </row>
    <row r="156" spans="1:4" ht="13.5" customHeight="1">
      <c r="A156" s="323"/>
      <c r="B156" s="534" t="s">
        <v>912</v>
      </c>
      <c r="C156" s="535">
        <f>SUM(C157:C167)</f>
        <v>533395.3300000001</v>
      </c>
      <c r="D156" s="510"/>
    </row>
    <row r="157" spans="1:4" ht="13.5" customHeight="1">
      <c r="A157" s="333" t="s">
        <v>436</v>
      </c>
      <c r="B157" s="490" t="s">
        <v>913</v>
      </c>
      <c r="C157" s="442">
        <v>1329.95</v>
      </c>
      <c r="D157" s="510"/>
    </row>
    <row r="158" spans="1:4" ht="13.5" customHeight="1">
      <c r="A158" s="333" t="s">
        <v>436</v>
      </c>
      <c r="B158" s="490" t="s">
        <v>914</v>
      </c>
      <c r="C158" s="442">
        <v>114431.93</v>
      </c>
      <c r="D158" s="510"/>
    </row>
    <row r="159" spans="1:4" ht="13.5" customHeight="1">
      <c r="A159" s="333" t="s">
        <v>436</v>
      </c>
      <c r="B159" s="490" t="s">
        <v>915</v>
      </c>
      <c r="C159" s="442">
        <v>3000</v>
      </c>
      <c r="D159" s="510"/>
    </row>
    <row r="160" spans="1:4" ht="13.5" customHeight="1">
      <c r="A160" s="333" t="s">
        <v>436</v>
      </c>
      <c r="B160" s="490" t="s">
        <v>916</v>
      </c>
      <c r="C160" s="442">
        <v>88091.7</v>
      </c>
      <c r="D160" s="510"/>
    </row>
    <row r="161" spans="1:4" ht="13.5" customHeight="1">
      <c r="A161" s="333" t="s">
        <v>436</v>
      </c>
      <c r="B161" s="490" t="s">
        <v>917</v>
      </c>
      <c r="C161" s="442">
        <v>126621.4</v>
      </c>
      <c r="D161" s="510"/>
    </row>
    <row r="162" spans="1:4" ht="13.5" customHeight="1">
      <c r="A162" s="333" t="s">
        <v>436</v>
      </c>
      <c r="B162" s="490" t="s">
        <v>918</v>
      </c>
      <c r="C162" s="442">
        <v>257.84000000000003</v>
      </c>
      <c r="D162" s="510"/>
    </row>
    <row r="163" spans="1:4" ht="13.5" customHeight="1">
      <c r="A163" s="333" t="s">
        <v>436</v>
      </c>
      <c r="B163" s="490" t="s">
        <v>919</v>
      </c>
      <c r="C163" s="442">
        <v>1267.96</v>
      </c>
      <c r="D163" s="510"/>
    </row>
    <row r="164" spans="1:4" ht="13.5" customHeight="1">
      <c r="A164" s="333" t="s">
        <v>436</v>
      </c>
      <c r="B164" s="490" t="s">
        <v>920</v>
      </c>
      <c r="C164" s="442">
        <v>99983.01</v>
      </c>
      <c r="D164" s="510"/>
    </row>
    <row r="165" spans="1:4" ht="13.5" customHeight="1">
      <c r="A165" s="333"/>
      <c r="B165" s="490" t="s">
        <v>921</v>
      </c>
      <c r="C165" s="442">
        <v>5415.92</v>
      </c>
      <c r="D165" s="510"/>
    </row>
    <row r="166" spans="1:4" ht="13.5" customHeight="1">
      <c r="A166" s="333"/>
      <c r="B166" s="490" t="s">
        <v>922</v>
      </c>
      <c r="C166" s="442">
        <v>6121</v>
      </c>
      <c r="D166" s="510"/>
    </row>
    <row r="167" spans="1:4" ht="13.5" customHeight="1">
      <c r="A167" s="333" t="s">
        <v>436</v>
      </c>
      <c r="B167" s="490" t="s">
        <v>923</v>
      </c>
      <c r="C167" s="442">
        <v>86874.62</v>
      </c>
      <c r="D167" s="510"/>
    </row>
    <row r="168" spans="1:4" ht="13.5" customHeight="1">
      <c r="A168" s="323"/>
      <c r="B168" s="534" t="s">
        <v>924</v>
      </c>
      <c r="C168" s="535">
        <f>SUM(C169:C173)</f>
        <v>206815.76</v>
      </c>
      <c r="D168" s="510"/>
    </row>
    <row r="169" spans="1:4" ht="13.5" customHeight="1">
      <c r="A169" s="333" t="s">
        <v>436</v>
      </c>
      <c r="B169" s="490" t="s">
        <v>925</v>
      </c>
      <c r="C169" s="442">
        <v>206815.76</v>
      </c>
      <c r="D169" s="510"/>
    </row>
    <row r="170" spans="1:4" ht="13.5" customHeight="1">
      <c r="A170" s="333" t="s">
        <v>436</v>
      </c>
      <c r="B170" s="490"/>
      <c r="C170" s="442"/>
      <c r="D170" s="510"/>
    </row>
    <row r="171" spans="1:4" ht="13.5" customHeight="1">
      <c r="A171" s="333" t="s">
        <v>436</v>
      </c>
      <c r="B171" s="490"/>
      <c r="C171" s="526"/>
      <c r="D171" s="510"/>
    </row>
    <row r="172" spans="1:4" ht="13.5" customHeight="1">
      <c r="A172" s="333" t="s">
        <v>436</v>
      </c>
      <c r="B172" s="490"/>
      <c r="C172" s="442"/>
      <c r="D172" s="510"/>
    </row>
    <row r="173" spans="1:4" ht="13.5" customHeight="1">
      <c r="A173" s="333" t="s">
        <v>436</v>
      </c>
      <c r="B173" s="490"/>
      <c r="C173" s="442"/>
      <c r="D173" s="510"/>
    </row>
    <row r="174" spans="1:4" s="521" customFormat="1" ht="13.5" customHeight="1">
      <c r="A174" s="319"/>
      <c r="B174" s="536" t="s">
        <v>926</v>
      </c>
      <c r="C174" s="444">
        <f>C155-C156+C168</f>
        <v>9028887.7</v>
      </c>
      <c r="D174" s="510"/>
    </row>
    <row r="175" spans="1:4" ht="13.5" customHeight="1">
      <c r="A175" s="360"/>
      <c r="B175" s="347"/>
      <c r="C175" s="510"/>
      <c r="D175" s="510"/>
    </row>
    <row r="176" spans="1:4" ht="13.5" customHeight="1">
      <c r="A176" s="360"/>
      <c r="B176" s="347"/>
      <c r="C176" s="510"/>
      <c r="D176" s="510"/>
    </row>
    <row r="177" spans="1:4" ht="13.5" customHeight="1">
      <c r="A177" s="360"/>
      <c r="B177" s="347"/>
      <c r="C177" s="510"/>
      <c r="D177" s="510"/>
    </row>
    <row r="178" spans="1:4" ht="23.25" customHeight="1">
      <c r="A178" s="247" t="s">
        <v>399</v>
      </c>
      <c r="B178" s="320" t="s">
        <v>400</v>
      </c>
      <c r="C178" s="321" t="s">
        <v>478</v>
      </c>
      <c r="D178" s="321" t="s">
        <v>479</v>
      </c>
    </row>
    <row r="179" spans="1:4" ht="13.5" customHeight="1">
      <c r="A179" s="333" t="s">
        <v>107</v>
      </c>
      <c r="B179" s="349" t="s">
        <v>927</v>
      </c>
      <c r="C179" s="328">
        <v>265886.56</v>
      </c>
      <c r="D179" s="328">
        <v>299702.35000000003</v>
      </c>
    </row>
    <row r="180" spans="1:4" ht="13.5" customHeight="1">
      <c r="A180" s="333" t="s">
        <v>109</v>
      </c>
      <c r="B180" s="349" t="s">
        <v>928</v>
      </c>
      <c r="C180" s="328">
        <v>1071857.2</v>
      </c>
      <c r="D180" s="328">
        <v>992110.29</v>
      </c>
    </row>
    <row r="181" spans="1:4" ht="13.5" customHeight="1">
      <c r="A181" s="333" t="s">
        <v>111</v>
      </c>
      <c r="B181" s="349" t="s">
        <v>929</v>
      </c>
      <c r="C181" s="328">
        <v>1930440.26</v>
      </c>
      <c r="D181" s="328">
        <v>1310793.59</v>
      </c>
    </row>
    <row r="182" spans="1:4" ht="13.5" customHeight="1">
      <c r="A182" s="333" t="s">
        <v>113</v>
      </c>
      <c r="B182" s="349" t="s">
        <v>930</v>
      </c>
      <c r="C182" s="328">
        <v>54196.6</v>
      </c>
      <c r="D182" s="328">
        <v>250769.55</v>
      </c>
    </row>
    <row r="183" spans="1:4" ht="13.5" customHeight="1">
      <c r="A183" s="333" t="s">
        <v>115</v>
      </c>
      <c r="B183" s="349" t="s">
        <v>931</v>
      </c>
      <c r="C183" s="328">
        <v>4699810.37</v>
      </c>
      <c r="D183" s="328">
        <v>4923260.13</v>
      </c>
    </row>
    <row r="184" spans="1:4" ht="13.5" customHeight="1">
      <c r="A184" s="333" t="s">
        <v>202</v>
      </c>
      <c r="B184" s="349" t="s">
        <v>932</v>
      </c>
      <c r="C184" s="328">
        <v>899140.14</v>
      </c>
      <c r="D184" s="328">
        <v>934720.17</v>
      </c>
    </row>
    <row r="185" spans="1:4" ht="13.5" customHeight="1">
      <c r="A185" s="333" t="s">
        <v>204</v>
      </c>
      <c r="B185" s="349" t="s">
        <v>933</v>
      </c>
      <c r="C185" s="328"/>
      <c r="D185" s="328">
        <v>102438.18</v>
      </c>
    </row>
    <row r="186" spans="1:4" ht="13.5" customHeight="1">
      <c r="A186" s="323" t="s">
        <v>206</v>
      </c>
      <c r="B186" s="324" t="s">
        <v>934</v>
      </c>
      <c r="C186" s="325">
        <f>SUM(C187:C191)</f>
        <v>13532.210000000001</v>
      </c>
      <c r="D186" s="325">
        <f>SUM(D187:D191)</f>
        <v>31078.05</v>
      </c>
    </row>
    <row r="187" spans="1:4" ht="13.5" customHeight="1">
      <c r="A187" s="333"/>
      <c r="B187" s="349" t="s">
        <v>935</v>
      </c>
      <c r="C187" s="328">
        <v>6750.81</v>
      </c>
      <c r="D187" s="328">
        <v>5327.23</v>
      </c>
    </row>
    <row r="188" spans="1:4" ht="13.5" customHeight="1">
      <c r="A188" s="333" t="s">
        <v>436</v>
      </c>
      <c r="B188" s="349" t="s">
        <v>936</v>
      </c>
      <c r="C188" s="328"/>
      <c r="D188" s="328"/>
    </row>
    <row r="189" spans="1:4" ht="13.5" customHeight="1">
      <c r="A189" s="333" t="s">
        <v>436</v>
      </c>
      <c r="B189" s="349" t="s">
        <v>937</v>
      </c>
      <c r="C189" s="328"/>
      <c r="D189" s="328"/>
    </row>
    <row r="190" spans="1:4" ht="13.5" customHeight="1">
      <c r="A190" s="333" t="s">
        <v>436</v>
      </c>
      <c r="B190" s="349" t="s">
        <v>938</v>
      </c>
      <c r="C190" s="328">
        <v>6763.8</v>
      </c>
      <c r="D190" s="328">
        <v>25750.82</v>
      </c>
    </row>
    <row r="191" spans="1:4" ht="13.5" customHeight="1">
      <c r="A191" s="333" t="s">
        <v>436</v>
      </c>
      <c r="B191" s="349" t="s">
        <v>939</v>
      </c>
      <c r="C191" s="328">
        <v>17.6</v>
      </c>
      <c r="D191" s="328"/>
    </row>
    <row r="192" spans="1:4" ht="13.5" customHeight="1">
      <c r="A192" s="323"/>
      <c r="B192" s="320" t="s">
        <v>471</v>
      </c>
      <c r="C192" s="330">
        <f>SUM(C179:C186)</f>
        <v>8934863.340000002</v>
      </c>
      <c r="D192" s="330">
        <f>SUM(D179:D186)</f>
        <v>8844872.31</v>
      </c>
    </row>
    <row r="193" spans="1:4" ht="13.5" customHeight="1">
      <c r="A193" s="356"/>
      <c r="B193" s="509"/>
      <c r="C193" s="510"/>
      <c r="D193" s="510"/>
    </row>
    <row r="194" spans="1:4" ht="13.5" customHeight="1">
      <c r="A194" s="356"/>
      <c r="B194" s="509"/>
      <c r="C194" s="510"/>
      <c r="D194" s="510"/>
    </row>
    <row r="195" spans="1:4" ht="29.25" customHeight="1">
      <c r="A195" s="247" t="s">
        <v>401</v>
      </c>
      <c r="B195" s="414" t="s">
        <v>402</v>
      </c>
      <c r="C195" s="414"/>
      <c r="D195" s="414"/>
    </row>
    <row r="196" spans="1:4" ht="30" customHeight="1">
      <c r="A196" s="537" t="s">
        <v>276</v>
      </c>
      <c r="B196" s="538" t="s">
        <v>940</v>
      </c>
      <c r="C196" s="438" t="s">
        <v>941</v>
      </c>
      <c r="D196" s="439" t="s">
        <v>942</v>
      </c>
    </row>
    <row r="197" spans="1:4" ht="13.5" customHeight="1">
      <c r="A197" s="333" t="s">
        <v>107</v>
      </c>
      <c r="B197" s="490" t="s">
        <v>943</v>
      </c>
      <c r="C197" s="442"/>
      <c r="D197" s="526"/>
    </row>
    <row r="198" spans="1:4" ht="13.5" customHeight="1">
      <c r="A198" s="333" t="s">
        <v>109</v>
      </c>
      <c r="B198" s="490" t="s">
        <v>112</v>
      </c>
      <c r="C198" s="442"/>
      <c r="D198" s="526"/>
    </row>
    <row r="199" spans="1:4" ht="13.5" customHeight="1">
      <c r="A199" s="333" t="s">
        <v>111</v>
      </c>
      <c r="B199" s="490" t="s">
        <v>151</v>
      </c>
      <c r="C199" s="442"/>
      <c r="D199" s="526"/>
    </row>
    <row r="200" spans="1:4" ht="21" customHeight="1">
      <c r="A200" s="323"/>
      <c r="B200" s="536" t="s">
        <v>944</v>
      </c>
      <c r="C200" s="444">
        <f>SUM(C197:C199)</f>
        <v>0</v>
      </c>
      <c r="D200" s="444">
        <f>SUM(D197:D199)</f>
        <v>0</v>
      </c>
    </row>
    <row r="201" spans="1:4" ht="13.5" customHeight="1">
      <c r="A201" s="356"/>
      <c r="B201" s="539"/>
      <c r="C201" s="540"/>
      <c r="D201" s="540"/>
    </row>
    <row r="202" spans="1:4" ht="13.5" customHeight="1">
      <c r="A202" s="356"/>
      <c r="B202" s="539"/>
      <c r="C202" s="540"/>
      <c r="D202" s="540"/>
    </row>
    <row r="203" spans="1:4" ht="29.25" customHeight="1">
      <c r="A203" s="247" t="s">
        <v>403</v>
      </c>
      <c r="B203" s="414" t="s">
        <v>404</v>
      </c>
      <c r="C203" s="414"/>
      <c r="D203" s="414"/>
    </row>
    <row r="204" spans="1:4" ht="39.75" customHeight="1">
      <c r="A204" s="537" t="s">
        <v>276</v>
      </c>
      <c r="B204" s="538" t="s">
        <v>945</v>
      </c>
      <c r="C204" s="439" t="s">
        <v>946</v>
      </c>
      <c r="D204" s="439" t="s">
        <v>947</v>
      </c>
    </row>
    <row r="205" spans="1:4" ht="13.5" customHeight="1">
      <c r="A205" s="333" t="s">
        <v>107</v>
      </c>
      <c r="B205" s="490" t="s">
        <v>99</v>
      </c>
      <c r="C205" s="442"/>
      <c r="D205" s="442"/>
    </row>
    <row r="206" spans="1:4" ht="13.5" customHeight="1">
      <c r="A206" s="333" t="s">
        <v>109</v>
      </c>
      <c r="B206" s="490" t="s">
        <v>106</v>
      </c>
      <c r="C206" s="442"/>
      <c r="D206" s="442"/>
    </row>
    <row r="207" spans="1:4" ht="13.5" customHeight="1">
      <c r="A207" s="333"/>
      <c r="B207" s="541" t="s">
        <v>948</v>
      </c>
      <c r="C207" s="442"/>
      <c r="D207" s="442"/>
    </row>
    <row r="208" spans="1:4" ht="13.5" customHeight="1">
      <c r="A208" s="333" t="s">
        <v>111</v>
      </c>
      <c r="B208" s="490" t="s">
        <v>117</v>
      </c>
      <c r="C208" s="442">
        <v>21960</v>
      </c>
      <c r="D208" s="442">
        <v>750000</v>
      </c>
    </row>
    <row r="209" spans="1:4" ht="13.5" customHeight="1">
      <c r="A209" s="333"/>
      <c r="B209" s="541" t="s">
        <v>948</v>
      </c>
      <c r="C209" s="442"/>
      <c r="D209" s="442"/>
    </row>
    <row r="210" spans="1:4" ht="13.5" customHeight="1">
      <c r="A210" s="333" t="s">
        <v>113</v>
      </c>
      <c r="B210" s="490" t="s">
        <v>949</v>
      </c>
      <c r="C210" s="442">
        <v>0</v>
      </c>
      <c r="D210" s="442">
        <v>0</v>
      </c>
    </row>
    <row r="211" spans="1:4" ht="13.5" customHeight="1">
      <c r="A211" s="323"/>
      <c r="B211" s="536" t="s">
        <v>471</v>
      </c>
      <c r="C211" s="444">
        <f>SUM(C205+C206+C208+C210)</f>
        <v>21960</v>
      </c>
      <c r="D211" s="444">
        <f>SUM(D205+D206+D208+D210)</f>
        <v>750000</v>
      </c>
    </row>
    <row r="212" spans="1:4" ht="13.5" customHeight="1">
      <c r="A212" s="356"/>
      <c r="B212" s="509"/>
      <c r="C212" s="510"/>
      <c r="D212" s="510"/>
    </row>
    <row r="213" spans="1:4" ht="13.5" customHeight="1">
      <c r="A213" s="356"/>
      <c r="B213" s="509"/>
      <c r="C213" s="510"/>
      <c r="D213" s="510"/>
    </row>
    <row r="214" spans="1:4" ht="13.5" customHeight="1">
      <c r="A214" s="360"/>
      <c r="B214" s="347"/>
      <c r="C214" s="348"/>
      <c r="D214" s="348"/>
    </row>
    <row r="215" spans="1:4" ht="24.75" customHeight="1">
      <c r="A215" s="247" t="s">
        <v>405</v>
      </c>
      <c r="B215" s="320" t="s">
        <v>406</v>
      </c>
      <c r="C215" s="321" t="s">
        <v>478</v>
      </c>
      <c r="D215" s="321" t="s">
        <v>479</v>
      </c>
    </row>
    <row r="216" spans="1:4" ht="13.5" customHeight="1">
      <c r="A216" s="542" t="s">
        <v>107</v>
      </c>
      <c r="B216" s="543" t="s">
        <v>251</v>
      </c>
      <c r="C216" s="544">
        <f>SUM(C217)</f>
        <v>0</v>
      </c>
      <c r="D216" s="544">
        <f>SUM(D217)</f>
        <v>564256.16</v>
      </c>
    </row>
    <row r="217" spans="1:4" ht="27" customHeight="1">
      <c r="A217" s="545" t="s">
        <v>436</v>
      </c>
      <c r="B217" s="546" t="s">
        <v>950</v>
      </c>
      <c r="C217" s="547"/>
      <c r="D217" s="547">
        <v>564256.16</v>
      </c>
    </row>
    <row r="218" spans="1:4" ht="13.5" customHeight="1">
      <c r="A218" s="545" t="s">
        <v>109</v>
      </c>
      <c r="B218" s="543" t="s">
        <v>252</v>
      </c>
      <c r="C218" s="547"/>
      <c r="D218" s="547"/>
    </row>
    <row r="219" spans="1:4" ht="13.5" customHeight="1">
      <c r="A219" s="545" t="s">
        <v>111</v>
      </c>
      <c r="B219" s="543" t="s">
        <v>253</v>
      </c>
      <c r="C219" s="544">
        <f>SUM(C220:C236)</f>
        <v>901173.3300000001</v>
      </c>
      <c r="D219" s="544">
        <f>SUM(D220:E236)</f>
        <v>308520.51000000007</v>
      </c>
    </row>
    <row r="220" spans="1:4" ht="13.5" customHeight="1">
      <c r="A220" s="545" t="s">
        <v>436</v>
      </c>
      <c r="B220" s="548" t="s">
        <v>951</v>
      </c>
      <c r="C220" s="547"/>
      <c r="D220" s="547">
        <v>8471.15</v>
      </c>
    </row>
    <row r="221" spans="1:4" ht="13.5" customHeight="1">
      <c r="A221" s="545" t="s">
        <v>436</v>
      </c>
      <c r="B221" s="548" t="s">
        <v>952</v>
      </c>
      <c r="C221" s="547">
        <v>25803.15</v>
      </c>
      <c r="D221" s="547">
        <v>20226.100000000002</v>
      </c>
    </row>
    <row r="222" spans="1:4" ht="13.5" customHeight="1">
      <c r="A222" s="545" t="s">
        <v>436</v>
      </c>
      <c r="B222" s="548" t="s">
        <v>953</v>
      </c>
      <c r="C222" s="547">
        <v>18713.65</v>
      </c>
      <c r="D222" s="547">
        <v>58921.38</v>
      </c>
    </row>
    <row r="223" spans="1:4" ht="13.5" customHeight="1">
      <c r="A223" s="545" t="s">
        <v>436</v>
      </c>
      <c r="B223" s="548" t="s">
        <v>954</v>
      </c>
      <c r="C223" s="547">
        <v>2140</v>
      </c>
      <c r="D223" s="547">
        <v>6155</v>
      </c>
    </row>
    <row r="224" spans="1:4" ht="13.5" customHeight="1">
      <c r="A224" s="545" t="s">
        <v>436</v>
      </c>
      <c r="B224" s="548" t="s">
        <v>955</v>
      </c>
      <c r="C224" s="547">
        <v>4733.04</v>
      </c>
      <c r="D224" s="547">
        <v>3690</v>
      </c>
    </row>
    <row r="225" spans="1:4" ht="13.5" customHeight="1">
      <c r="A225" s="545" t="s">
        <v>436</v>
      </c>
      <c r="B225" s="548" t="s">
        <v>956</v>
      </c>
      <c r="C225" s="547">
        <v>19996.37</v>
      </c>
      <c r="D225" s="547">
        <v>20790.010000000002</v>
      </c>
    </row>
    <row r="226" spans="1:4" ht="13.5" customHeight="1">
      <c r="A226" s="545" t="s">
        <v>436</v>
      </c>
      <c r="B226" s="548" t="s">
        <v>957</v>
      </c>
      <c r="C226" s="547">
        <v>36682.020000000004</v>
      </c>
      <c r="D226" s="547">
        <v>36218.99</v>
      </c>
    </row>
    <row r="227" spans="1:4" ht="13.5" customHeight="1">
      <c r="A227" s="545" t="s">
        <v>436</v>
      </c>
      <c r="B227" s="548" t="s">
        <v>958</v>
      </c>
      <c r="C227" s="547">
        <v>762107.31</v>
      </c>
      <c r="D227" s="547">
        <v>69098.72</v>
      </c>
    </row>
    <row r="228" spans="1:4" ht="13.5" customHeight="1">
      <c r="A228" s="545" t="s">
        <v>436</v>
      </c>
      <c r="B228" s="548" t="s">
        <v>959</v>
      </c>
      <c r="C228" s="547">
        <v>6721.51</v>
      </c>
      <c r="D228" s="547">
        <v>4409.64</v>
      </c>
    </row>
    <row r="229" spans="1:4" ht="13.5" customHeight="1">
      <c r="A229" s="545" t="s">
        <v>436</v>
      </c>
      <c r="B229" s="548" t="s">
        <v>960</v>
      </c>
      <c r="C229" s="547"/>
      <c r="D229" s="547">
        <v>6306.22</v>
      </c>
    </row>
    <row r="230" spans="1:4" ht="13.5" customHeight="1">
      <c r="A230" s="545"/>
      <c r="B230" s="548" t="s">
        <v>961</v>
      </c>
      <c r="C230" s="547"/>
      <c r="D230" s="547">
        <v>7520.82</v>
      </c>
    </row>
    <row r="231" spans="1:4" ht="13.5" customHeight="1">
      <c r="A231" s="545"/>
      <c r="B231" s="548" t="s">
        <v>962</v>
      </c>
      <c r="C231" s="547">
        <v>16170</v>
      </c>
      <c r="D231" s="547">
        <v>4243</v>
      </c>
    </row>
    <row r="232" spans="1:4" ht="13.5" customHeight="1">
      <c r="A232" s="545"/>
      <c r="B232" s="548" t="s">
        <v>963</v>
      </c>
      <c r="C232" s="547"/>
      <c r="D232" s="547">
        <v>921.05</v>
      </c>
    </row>
    <row r="233" spans="1:4" ht="13.5" customHeight="1">
      <c r="A233" s="545"/>
      <c r="B233" s="548" t="s">
        <v>964</v>
      </c>
      <c r="C233" s="547">
        <v>8106.28</v>
      </c>
      <c r="D233" s="547">
        <v>1872.18</v>
      </c>
    </row>
    <row r="234" spans="1:4" ht="13.5" customHeight="1">
      <c r="A234" s="545"/>
      <c r="B234" s="548" t="s">
        <v>965</v>
      </c>
      <c r="C234" s="547"/>
      <c r="D234" s="547">
        <v>30159.68</v>
      </c>
    </row>
    <row r="235" spans="1:4" ht="13.5" customHeight="1">
      <c r="A235" s="549"/>
      <c r="B235" s="548"/>
      <c r="C235" s="547"/>
      <c r="D235" s="547"/>
    </row>
    <row r="236" spans="1:4" ht="13.5" customHeight="1">
      <c r="A236" s="545"/>
      <c r="B236" s="548" t="s">
        <v>966</v>
      </c>
      <c r="C236" s="547"/>
      <c r="D236" s="547">
        <v>29516.57</v>
      </c>
    </row>
    <row r="237" spans="1:4" ht="13.5" customHeight="1">
      <c r="A237" s="550"/>
      <c r="B237" s="551" t="s">
        <v>471</v>
      </c>
      <c r="C237" s="552">
        <f>C216+C218+C219</f>
        <v>901173.3300000001</v>
      </c>
      <c r="D237" s="552">
        <f>D216+D218+D219</f>
        <v>872776.6700000002</v>
      </c>
    </row>
    <row r="239" spans="1:5" s="241" customFormat="1" ht="27.75" customHeight="1">
      <c r="A239" s="247" t="s">
        <v>407</v>
      </c>
      <c r="B239" s="320" t="s">
        <v>408</v>
      </c>
      <c r="C239" s="321" t="s">
        <v>478</v>
      </c>
      <c r="D239" s="321" t="s">
        <v>479</v>
      </c>
      <c r="E239" s="553"/>
    </row>
    <row r="240" spans="1:5" s="241" customFormat="1" ht="13.5" customHeight="1">
      <c r="A240" s="542" t="s">
        <v>107</v>
      </c>
      <c r="B240" s="554" t="s">
        <v>967</v>
      </c>
      <c r="C240" s="555"/>
      <c r="D240" s="555"/>
      <c r="E240" s="553"/>
    </row>
    <row r="241" spans="1:5" s="241" customFormat="1" ht="13.5" customHeight="1">
      <c r="A241" s="545" t="s">
        <v>109</v>
      </c>
      <c r="B241" s="556" t="s">
        <v>968</v>
      </c>
      <c r="C241" s="557"/>
      <c r="D241" s="557"/>
      <c r="E241" s="558"/>
    </row>
    <row r="242" spans="1:5" s="241" customFormat="1" ht="13.5" customHeight="1">
      <c r="A242" s="545" t="s">
        <v>111</v>
      </c>
      <c r="B242" s="556" t="s">
        <v>969</v>
      </c>
      <c r="C242" s="544">
        <f>SUM(C243:C252)</f>
        <v>246246.63</v>
      </c>
      <c r="D242" s="544">
        <f>SUM(D243:D252)</f>
        <v>96735.62</v>
      </c>
      <c r="E242" s="558"/>
    </row>
    <row r="243" spans="1:5" s="241" customFormat="1" ht="13.5" customHeight="1">
      <c r="A243" s="545"/>
      <c r="B243" s="556" t="s">
        <v>970</v>
      </c>
      <c r="C243" s="557">
        <v>126621.4</v>
      </c>
      <c r="D243" s="557">
        <v>72993.11</v>
      </c>
      <c r="E243" s="558"/>
    </row>
    <row r="244" spans="1:5" s="241" customFormat="1" ht="13.5" customHeight="1">
      <c r="A244" s="545" t="s">
        <v>436</v>
      </c>
      <c r="B244" s="556" t="s">
        <v>971</v>
      </c>
      <c r="C244" s="557">
        <v>420.86</v>
      </c>
      <c r="D244" s="557">
        <v>20379.95</v>
      </c>
      <c r="E244" s="558"/>
    </row>
    <row r="245" spans="1:5" s="241" customFormat="1" ht="13.5" customHeight="1">
      <c r="A245" s="545" t="s">
        <v>436</v>
      </c>
      <c r="B245" s="556" t="s">
        <v>972</v>
      </c>
      <c r="C245" s="557"/>
      <c r="D245" s="557">
        <v>889.65</v>
      </c>
      <c r="E245" s="558"/>
    </row>
    <row r="246" spans="1:5" s="241" customFormat="1" ht="13.5" customHeight="1">
      <c r="A246" s="545" t="s">
        <v>436</v>
      </c>
      <c r="B246" s="556" t="s">
        <v>973</v>
      </c>
      <c r="C246" s="557"/>
      <c r="D246" s="557">
        <v>752.01</v>
      </c>
      <c r="E246" s="558"/>
    </row>
    <row r="247" spans="1:5" s="241" customFormat="1" ht="13.5" customHeight="1">
      <c r="A247" s="545" t="s">
        <v>436</v>
      </c>
      <c r="B247" s="556" t="s">
        <v>974</v>
      </c>
      <c r="C247" s="557">
        <v>13559.94</v>
      </c>
      <c r="D247" s="557">
        <v>1668.69</v>
      </c>
      <c r="E247" s="558"/>
    </row>
    <row r="248" spans="1:5" s="241" customFormat="1" ht="13.5" customHeight="1">
      <c r="A248" s="545" t="s">
        <v>436</v>
      </c>
      <c r="B248" s="556" t="s">
        <v>969</v>
      </c>
      <c r="C248" s="557">
        <v>14552.73</v>
      </c>
      <c r="D248" s="557">
        <v>52.21</v>
      </c>
      <c r="E248" s="558"/>
    </row>
    <row r="249" spans="1:5" s="241" customFormat="1" ht="13.5" customHeight="1">
      <c r="A249" s="545" t="s">
        <v>436</v>
      </c>
      <c r="B249" s="556" t="s">
        <v>975</v>
      </c>
      <c r="C249" s="557">
        <v>88091.7</v>
      </c>
      <c r="D249" s="557"/>
      <c r="E249" s="558"/>
    </row>
    <row r="250" spans="1:5" s="241" customFormat="1" ht="13.5" customHeight="1">
      <c r="A250" s="545" t="s">
        <v>436</v>
      </c>
      <c r="B250" s="556" t="s">
        <v>976</v>
      </c>
      <c r="C250" s="557">
        <v>3000</v>
      </c>
      <c r="D250" s="557"/>
      <c r="E250" s="558"/>
    </row>
    <row r="251" spans="1:5" s="241" customFormat="1" ht="13.5" customHeight="1">
      <c r="A251" s="545" t="s">
        <v>436</v>
      </c>
      <c r="B251" s="556"/>
      <c r="C251" s="557"/>
      <c r="D251" s="557"/>
      <c r="E251" s="558"/>
    </row>
    <row r="252" spans="1:5" s="241" customFormat="1" ht="13.5" customHeight="1">
      <c r="A252" s="545" t="s">
        <v>436</v>
      </c>
      <c r="B252" s="556"/>
      <c r="C252" s="557"/>
      <c r="D252" s="557"/>
      <c r="E252" s="558"/>
    </row>
    <row r="253" spans="1:5" s="253" customFormat="1" ht="13.5" customHeight="1">
      <c r="A253" s="559"/>
      <c r="B253" s="560" t="s">
        <v>471</v>
      </c>
      <c r="C253" s="552">
        <f>C241+C242</f>
        <v>246246.63</v>
      </c>
      <c r="D253" s="552">
        <f>D241+D242</f>
        <v>96735.62</v>
      </c>
      <c r="E253" s="558"/>
    </row>
    <row r="254" spans="1:4" s="241" customFormat="1" ht="13.5" customHeight="1">
      <c r="A254" s="561"/>
      <c r="B254" s="562"/>
      <c r="C254" s="479"/>
      <c r="D254" s="479"/>
    </row>
    <row r="255" spans="1:4" s="241" customFormat="1" ht="13.5" customHeight="1">
      <c r="A255" s="561"/>
      <c r="B255" s="562"/>
      <c r="C255" s="479"/>
      <c r="D255" s="479"/>
    </row>
    <row r="256" spans="1:4" s="241" customFormat="1" ht="27.75" customHeight="1">
      <c r="A256" s="247" t="s">
        <v>409</v>
      </c>
      <c r="B256" s="560" t="s">
        <v>410</v>
      </c>
      <c r="C256" s="321" t="s">
        <v>478</v>
      </c>
      <c r="D256" s="321" t="s">
        <v>479</v>
      </c>
    </row>
    <row r="257" spans="1:4" s="241" customFormat="1" ht="13.5" customHeight="1">
      <c r="A257" s="545" t="s">
        <v>107</v>
      </c>
      <c r="B257" s="556" t="s">
        <v>977</v>
      </c>
      <c r="C257" s="557"/>
      <c r="D257" s="557"/>
    </row>
    <row r="258" spans="1:4" s="241" customFormat="1" ht="13.5" customHeight="1">
      <c r="A258" s="545" t="s">
        <v>109</v>
      </c>
      <c r="B258" s="556" t="s">
        <v>978</v>
      </c>
      <c r="C258" s="557">
        <v>1780.34</v>
      </c>
      <c r="D258" s="557">
        <v>8507.77</v>
      </c>
    </row>
    <row r="259" spans="1:4" s="241" customFormat="1" ht="13.5" customHeight="1">
      <c r="A259" s="545" t="s">
        <v>111</v>
      </c>
      <c r="B259" s="556" t="s">
        <v>979</v>
      </c>
      <c r="C259" s="557"/>
      <c r="D259" s="557"/>
    </row>
    <row r="260" spans="1:4" s="241" customFormat="1" ht="13.5" customHeight="1">
      <c r="A260" s="545" t="s">
        <v>113</v>
      </c>
      <c r="B260" s="556" t="s">
        <v>980</v>
      </c>
      <c r="C260" s="557"/>
      <c r="D260" s="557"/>
    </row>
    <row r="261" spans="1:4" s="241" customFormat="1" ht="13.5" customHeight="1">
      <c r="A261" s="563" t="s">
        <v>115</v>
      </c>
      <c r="B261" s="564" t="s">
        <v>264</v>
      </c>
      <c r="C261" s="544">
        <f>SUM(C262:D266)</f>
        <v>0</v>
      </c>
      <c r="D261" s="544">
        <f>SUM(D262:E266)</f>
        <v>0</v>
      </c>
    </row>
    <row r="262" spans="1:4" s="241" customFormat="1" ht="13.5" customHeight="1">
      <c r="A262" s="545" t="s">
        <v>436</v>
      </c>
      <c r="B262" s="556"/>
      <c r="C262" s="557"/>
      <c r="D262" s="557"/>
    </row>
    <row r="263" spans="1:4" s="241" customFormat="1" ht="13.5" customHeight="1">
      <c r="A263" s="545" t="s">
        <v>436</v>
      </c>
      <c r="B263" s="556"/>
      <c r="C263" s="557"/>
      <c r="D263" s="557"/>
    </row>
    <row r="264" spans="1:4" s="241" customFormat="1" ht="13.5" customHeight="1">
      <c r="A264" s="545" t="s">
        <v>436</v>
      </c>
      <c r="B264" s="556"/>
      <c r="C264" s="557"/>
      <c r="D264" s="557"/>
    </row>
    <row r="265" spans="1:4" s="241" customFormat="1" ht="13.5" customHeight="1">
      <c r="A265" s="545" t="s">
        <v>436</v>
      </c>
      <c r="B265" s="556"/>
      <c r="C265" s="557"/>
      <c r="D265" s="557"/>
    </row>
    <row r="266" spans="1:4" s="241" customFormat="1" ht="13.5" customHeight="1">
      <c r="A266" s="545" t="s">
        <v>436</v>
      </c>
      <c r="B266" s="556"/>
      <c r="C266" s="557"/>
      <c r="D266" s="557"/>
    </row>
    <row r="267" spans="1:4" s="241" customFormat="1" ht="13.5" customHeight="1">
      <c r="A267" s="565"/>
      <c r="B267" s="560" t="s">
        <v>471</v>
      </c>
      <c r="C267" s="552">
        <f>C257+C258+C259+C260+C261</f>
        <v>1780.3400000000001</v>
      </c>
      <c r="D267" s="552">
        <f>D257+D258+D259+D260+D261</f>
        <v>8507.77</v>
      </c>
    </row>
    <row r="268" spans="1:4" s="241" customFormat="1" ht="13.5" customHeight="1">
      <c r="A268" s="561"/>
      <c r="B268" s="562"/>
      <c r="C268" s="479"/>
      <c r="D268" s="479"/>
    </row>
    <row r="269" spans="1:4" s="241" customFormat="1" ht="13.5" customHeight="1">
      <c r="A269" s="561"/>
      <c r="B269" s="562"/>
      <c r="C269" s="479"/>
      <c r="D269" s="479"/>
    </row>
    <row r="270" spans="1:5" s="241" customFormat="1" ht="13.5" customHeight="1">
      <c r="A270" s="561"/>
      <c r="B270" s="566"/>
      <c r="C270" s="567"/>
      <c r="D270" s="567"/>
      <c r="E270" s="568"/>
    </row>
    <row r="271" spans="1:5" s="241" customFormat="1" ht="27.75" customHeight="1">
      <c r="A271" s="247" t="s">
        <v>411</v>
      </c>
      <c r="B271" s="560" t="s">
        <v>412</v>
      </c>
      <c r="C271" s="321" t="s">
        <v>478</v>
      </c>
      <c r="D271" s="321" t="s">
        <v>479</v>
      </c>
      <c r="E271" s="569"/>
    </row>
    <row r="272" spans="1:5" s="241" customFormat="1" ht="13.5" customHeight="1">
      <c r="A272" s="545" t="s">
        <v>107</v>
      </c>
      <c r="B272" s="556" t="s">
        <v>978</v>
      </c>
      <c r="C272" s="557">
        <v>123096.99</v>
      </c>
      <c r="D272" s="557">
        <v>82529.61</v>
      </c>
      <c r="E272" s="558"/>
    </row>
    <row r="273" spans="1:5" s="241" customFormat="1" ht="13.5" customHeight="1">
      <c r="A273" s="545" t="s">
        <v>109</v>
      </c>
      <c r="B273" s="556" t="s">
        <v>981</v>
      </c>
      <c r="C273" s="557"/>
      <c r="D273" s="557"/>
      <c r="E273" s="558"/>
    </row>
    <row r="274" spans="1:5" s="241" customFormat="1" ht="13.5" customHeight="1">
      <c r="A274" s="545" t="s">
        <v>111</v>
      </c>
      <c r="B274" s="556" t="s">
        <v>980</v>
      </c>
      <c r="C274" s="557"/>
      <c r="D274" s="557"/>
      <c r="E274" s="558"/>
    </row>
    <row r="275" spans="1:5" s="241" customFormat="1" ht="13.5" customHeight="1">
      <c r="A275" s="563" t="s">
        <v>113</v>
      </c>
      <c r="B275" s="564" t="s">
        <v>264</v>
      </c>
      <c r="C275" s="544">
        <f>SUM(C276:D280)</f>
        <v>0</v>
      </c>
      <c r="D275" s="544">
        <f>SUM(D276:E280)</f>
        <v>0</v>
      </c>
      <c r="E275" s="558"/>
    </row>
    <row r="276" spans="1:5" s="241" customFormat="1" ht="13.5" customHeight="1">
      <c r="A276" s="545" t="s">
        <v>436</v>
      </c>
      <c r="B276" s="556"/>
      <c r="C276" s="557"/>
      <c r="D276" s="557"/>
      <c r="E276" s="558"/>
    </row>
    <row r="277" spans="1:5" s="241" customFormat="1" ht="13.5" customHeight="1">
      <c r="A277" s="545" t="s">
        <v>436</v>
      </c>
      <c r="B277" s="556"/>
      <c r="C277" s="557"/>
      <c r="D277" s="557"/>
      <c r="E277" s="558"/>
    </row>
    <row r="278" spans="1:5" s="241" customFormat="1" ht="13.5" customHeight="1">
      <c r="A278" s="545" t="s">
        <v>436</v>
      </c>
      <c r="B278" s="556"/>
      <c r="C278" s="557"/>
      <c r="D278" s="557"/>
      <c r="E278" s="558"/>
    </row>
    <row r="279" spans="1:5" s="241" customFormat="1" ht="13.5" customHeight="1">
      <c r="A279" s="545" t="s">
        <v>436</v>
      </c>
      <c r="B279" s="556"/>
      <c r="C279" s="557"/>
      <c r="D279" s="557"/>
      <c r="E279" s="558"/>
    </row>
    <row r="280" spans="1:5" s="241" customFormat="1" ht="13.5" customHeight="1">
      <c r="A280" s="545" t="s">
        <v>436</v>
      </c>
      <c r="B280" s="556"/>
      <c r="C280" s="557"/>
      <c r="D280" s="557"/>
      <c r="E280" s="558"/>
    </row>
    <row r="281" spans="1:5" s="241" customFormat="1" ht="13.5" customHeight="1">
      <c r="A281" s="565"/>
      <c r="B281" s="560" t="s">
        <v>471</v>
      </c>
      <c r="C281" s="552">
        <f>C272+C274+C275</f>
        <v>123096.99</v>
      </c>
      <c r="D281" s="552">
        <f>D272+D274+D275</f>
        <v>82529.61</v>
      </c>
      <c r="E281" s="558"/>
    </row>
    <row r="282" spans="1:4" s="241" customFormat="1" ht="13.5" customHeight="1">
      <c r="A282" s="561"/>
      <c r="B282" s="562"/>
      <c r="C282" s="479"/>
      <c r="D282" s="479"/>
    </row>
    <row r="283" spans="1:4" s="241" customFormat="1" ht="13.5" customHeight="1">
      <c r="A283" s="561"/>
      <c r="B283" s="562"/>
      <c r="C283" s="479"/>
      <c r="D283" s="479"/>
    </row>
    <row r="284" spans="1:4" ht="36" customHeight="1">
      <c r="A284" s="247" t="s">
        <v>413</v>
      </c>
      <c r="B284" s="393" t="s">
        <v>414</v>
      </c>
      <c r="C284" s="321" t="s">
        <v>478</v>
      </c>
      <c r="D284" s="321" t="s">
        <v>479</v>
      </c>
    </row>
    <row r="285" spans="1:4" ht="13.5" customHeight="1">
      <c r="A285" s="398">
        <v>1</v>
      </c>
      <c r="B285" s="495" t="s">
        <v>982</v>
      </c>
      <c r="C285" s="442"/>
      <c r="D285" s="442"/>
    </row>
    <row r="286" spans="1:4" ht="13.5" customHeight="1">
      <c r="A286" s="398">
        <v>2</v>
      </c>
      <c r="B286" s="495" t="s">
        <v>983</v>
      </c>
      <c r="C286" s="442"/>
      <c r="D286" s="442"/>
    </row>
    <row r="287" spans="1:4" ht="13.5" customHeight="1">
      <c r="A287" s="404">
        <v>3</v>
      </c>
      <c r="B287" s="511" t="s">
        <v>984</v>
      </c>
      <c r="C287" s="444">
        <f>SUM(C285:C286)</f>
        <v>0</v>
      </c>
      <c r="D287" s="444">
        <f>SUM(D285:D286)</f>
        <v>0</v>
      </c>
    </row>
    <row r="288" spans="1:4" ht="13.5" customHeight="1">
      <c r="A288" s="398">
        <v>4</v>
      </c>
      <c r="B288" s="495" t="s">
        <v>985</v>
      </c>
      <c r="C288" s="442"/>
      <c r="D288" s="442"/>
    </row>
    <row r="289" spans="1:4" ht="13.5" customHeight="1">
      <c r="A289" s="398">
        <v>5</v>
      </c>
      <c r="B289" s="495" t="s">
        <v>986</v>
      </c>
      <c r="C289" s="442">
        <v>51261</v>
      </c>
      <c r="D289" s="442">
        <v>13966.83</v>
      </c>
    </row>
    <row r="290" spans="1:4" ht="13.5" customHeight="1">
      <c r="A290" s="404">
        <v>6</v>
      </c>
      <c r="B290" s="511" t="s">
        <v>987</v>
      </c>
      <c r="C290" s="528">
        <f>SUM(C288:C289)</f>
        <v>51261</v>
      </c>
      <c r="D290" s="528">
        <f>SUM(D288:D289)</f>
        <v>13966.83</v>
      </c>
    </row>
    <row r="291" spans="1:4" ht="13.5" customHeight="1">
      <c r="A291" s="398">
        <v>7</v>
      </c>
      <c r="B291" s="495" t="s">
        <v>988</v>
      </c>
      <c r="C291" s="526">
        <f>C285-C288</f>
        <v>0</v>
      </c>
      <c r="D291" s="526">
        <f>D285-D288</f>
        <v>0</v>
      </c>
    </row>
    <row r="292" spans="1:4" ht="13.5" customHeight="1">
      <c r="A292" s="398">
        <v>8</v>
      </c>
      <c r="B292" s="495" t="s">
        <v>989</v>
      </c>
      <c r="C292" s="526">
        <f>C286-C289</f>
        <v>-51261</v>
      </c>
      <c r="D292" s="526">
        <f>D286-D289</f>
        <v>-13966.83</v>
      </c>
    </row>
    <row r="293" spans="1:4" ht="13.5" customHeight="1">
      <c r="A293" s="404">
        <v>9</v>
      </c>
      <c r="B293" s="536" t="s">
        <v>990</v>
      </c>
      <c r="C293" s="444">
        <f>C291+C292</f>
        <v>-51261</v>
      </c>
      <c r="D293" s="444">
        <f>D291+D292</f>
        <v>-13966.83</v>
      </c>
    </row>
    <row r="294" spans="1:4" ht="13.5" customHeight="1">
      <c r="A294" s="570">
        <v>10</v>
      </c>
      <c r="B294" s="532" t="s">
        <v>991</v>
      </c>
      <c r="C294" s="426">
        <v>0</v>
      </c>
      <c r="D294" s="524">
        <v>0</v>
      </c>
    </row>
    <row r="297" spans="1:4" ht="13.5" customHeight="1">
      <c r="A297" s="571" t="s">
        <v>992</v>
      </c>
      <c r="B297" s="571"/>
      <c r="C297" s="571"/>
      <c r="D297" s="571"/>
    </row>
    <row r="298" spans="1:4" ht="13.5" customHeight="1">
      <c r="A298" s="572"/>
      <c r="B298" s="573"/>
      <c r="C298" s="407"/>
      <c r="D298" s="407"/>
    </row>
    <row r="299" spans="1:4" ht="13.5" customHeight="1">
      <c r="A299" s="574" t="s">
        <v>276</v>
      </c>
      <c r="B299" s="574" t="s">
        <v>993</v>
      </c>
      <c r="C299" s="575" t="s">
        <v>994</v>
      </c>
      <c r="D299" s="575" t="s">
        <v>995</v>
      </c>
    </row>
    <row r="300" spans="1:4" ht="13.5" customHeight="1">
      <c r="A300" s="398" t="s">
        <v>107</v>
      </c>
      <c r="B300" s="490"/>
      <c r="C300" s="526"/>
      <c r="D300" s="526"/>
    </row>
    <row r="301" spans="1:4" ht="13.5" customHeight="1">
      <c r="A301" s="398" t="s">
        <v>109</v>
      </c>
      <c r="B301" s="490"/>
      <c r="C301" s="526"/>
      <c r="D301" s="526"/>
    </row>
    <row r="302" spans="1:4" ht="13.5" customHeight="1">
      <c r="A302" s="398" t="s">
        <v>111</v>
      </c>
      <c r="B302" s="490"/>
      <c r="C302" s="526"/>
      <c r="D302" s="526"/>
    </row>
    <row r="303" spans="1:4" ht="13.5" customHeight="1">
      <c r="A303" s="398" t="s">
        <v>113</v>
      </c>
      <c r="B303" s="490"/>
      <c r="C303" s="526"/>
      <c r="D303" s="526"/>
    </row>
    <row r="304" spans="1:4" ht="13.5" customHeight="1">
      <c r="A304" s="398" t="s">
        <v>115</v>
      </c>
      <c r="B304" s="490"/>
      <c r="C304" s="526"/>
      <c r="D304" s="526"/>
    </row>
  </sheetData>
  <mergeCells count="3">
    <mergeCell ref="B195:D195"/>
    <mergeCell ref="B203:D203"/>
    <mergeCell ref="A297:D297"/>
  </mergeCells>
  <conditionalFormatting sqref="A94:A101 B95:B97 C94:D98 E93:E98">
    <cfRule type="expression" priority="1" dxfId="0" stopIfTrue="1">
      <formula>$AY$303=TRUE</formula>
    </cfRule>
  </conditionalFormatting>
  <printOptions/>
  <pageMargins left="0.7479166666666667" right="0.7479166666666667" top="0.9840277777777777" bottom="0.9840277777777778" header="0.5" footer="0.5118055555555556"/>
  <pageSetup horizontalDpi="300" verticalDpi="300" orientation="portrait" paperSize="9" scale="93"/>
  <headerFooter alignWithMargins="0">
    <oddHeader>&amp;L&amp;"Arial,Kursywa"&amp;8Sprawozdanie finansowe za 2006 r
Samodzielnego Zespołu Przychodni Specjalistycznych we Włocławku</oddHeader>
  </headerFooter>
  <rowBreaks count="3" manualBreakCount="3">
    <brk id="153" max="255" man="1"/>
    <brk id="202" max="255" man="1"/>
    <brk id="255" max="255" man="1"/>
  </rowBreaks>
</worksheet>
</file>

<file path=xl/worksheets/sheet2.xml><?xml version="1.0" encoding="utf-8"?>
<worksheet xmlns="http://schemas.openxmlformats.org/spreadsheetml/2006/main" xmlns:r="http://schemas.openxmlformats.org/officeDocument/2006/relationships">
  <sheetPr codeName="Arkusz3"/>
  <dimension ref="A1:M119"/>
  <sheetViews>
    <sheetView workbookViewId="0" topLeftCell="A1">
      <pane xSplit="2" ySplit="7" topLeftCell="C65" activePane="bottomRight" state="frozen"/>
      <selection pane="topLeft" activeCell="A1" sqref="A1"/>
      <selection pane="topRight" activeCell="C1" sqref="C1"/>
      <selection pane="bottomLeft" activeCell="A65" sqref="A65"/>
      <selection pane="bottomRight" activeCell="F89" sqref="F89"/>
    </sheetView>
  </sheetViews>
  <sheetFormatPr defaultColWidth="9.00390625" defaultRowHeight="12.75"/>
  <cols>
    <col min="1" max="1" width="3.125" style="36" customWidth="1"/>
    <col min="2" max="2" width="50.875" style="37" customWidth="1"/>
    <col min="3" max="3" width="7.125" style="37" customWidth="1"/>
    <col min="4" max="4" width="18.125" style="36" customWidth="1"/>
    <col min="5" max="5" width="19.625" style="36" customWidth="1"/>
    <col min="6" max="6" width="14.875" style="36" customWidth="1"/>
    <col min="7" max="13" width="9.125" style="38" customWidth="1"/>
    <col min="14" max="16384" width="9.125" style="36" customWidth="1"/>
  </cols>
  <sheetData>
    <row r="1" spans="1:13" s="43" customFormat="1" ht="15" customHeight="1">
      <c r="A1" s="39" t="s">
        <v>86</v>
      </c>
      <c r="B1" s="40"/>
      <c r="C1" s="40"/>
      <c r="D1" s="41"/>
      <c r="E1" s="42"/>
      <c r="G1" s="44"/>
      <c r="H1" s="44"/>
      <c r="I1" s="44"/>
      <c r="J1" s="44"/>
      <c r="K1" s="44"/>
      <c r="L1" s="44"/>
      <c r="M1" s="44"/>
    </row>
    <row r="2" spans="2:13" s="43" customFormat="1" ht="15" customHeight="1">
      <c r="B2" s="45"/>
      <c r="C2" s="45"/>
      <c r="G2" s="44"/>
      <c r="H2" s="44"/>
      <c r="I2" s="44"/>
      <c r="J2" s="44"/>
      <c r="K2" s="44"/>
      <c r="L2" s="44"/>
      <c r="M2" s="44"/>
    </row>
    <row r="3" spans="1:13" s="43" customFormat="1" ht="15" customHeight="1">
      <c r="A3" s="46"/>
      <c r="B3" s="47" t="s">
        <v>87</v>
      </c>
      <c r="C3" s="47"/>
      <c r="G3" s="44"/>
      <c r="H3" s="44"/>
      <c r="I3" s="44"/>
      <c r="J3" s="44"/>
      <c r="K3" s="44"/>
      <c r="L3" s="44"/>
      <c r="M3" s="44"/>
    </row>
    <row r="4" spans="1:13" s="52" customFormat="1" ht="12.75">
      <c r="A4" s="48" t="s">
        <v>88</v>
      </c>
      <c r="B4" s="48" t="s">
        <v>89</v>
      </c>
      <c r="C4" s="48" t="s">
        <v>90</v>
      </c>
      <c r="D4" s="49" t="s">
        <v>91</v>
      </c>
      <c r="E4" s="50" t="s">
        <v>91</v>
      </c>
      <c r="F4" s="51" t="s">
        <v>92</v>
      </c>
      <c r="G4" s="38"/>
      <c r="H4" s="38"/>
      <c r="I4" s="38"/>
      <c r="J4" s="38"/>
      <c r="K4" s="38"/>
      <c r="L4" s="38"/>
      <c r="M4" s="38"/>
    </row>
    <row r="5" spans="1:13" s="57" customFormat="1" ht="12.75">
      <c r="A5" s="48"/>
      <c r="B5" s="48"/>
      <c r="C5" s="48"/>
      <c r="D5" s="53" t="s">
        <v>93</v>
      </c>
      <c r="E5" s="54" t="s">
        <v>94</v>
      </c>
      <c r="F5" s="55">
        <v>2004</v>
      </c>
      <c r="G5" s="56"/>
      <c r="H5" s="56"/>
      <c r="I5" s="56"/>
      <c r="J5" s="56"/>
      <c r="K5" s="56"/>
      <c r="L5" s="56"/>
      <c r="M5" s="56"/>
    </row>
    <row r="6" spans="1:13" s="57" customFormat="1" ht="12.75">
      <c r="A6" s="48"/>
      <c r="B6" s="48"/>
      <c r="C6" s="48"/>
      <c r="D6" s="58" t="s">
        <v>95</v>
      </c>
      <c r="E6" s="59" t="s">
        <v>95</v>
      </c>
      <c r="F6" s="60" t="s">
        <v>95</v>
      </c>
      <c r="G6" s="56"/>
      <c r="H6" s="56"/>
      <c r="I6" s="56"/>
      <c r="J6" s="56"/>
      <c r="K6" s="56"/>
      <c r="L6" s="56"/>
      <c r="M6" s="56"/>
    </row>
    <row r="7" spans="1:13" s="52" customFormat="1" ht="12.75">
      <c r="A7" s="61">
        <v>1</v>
      </c>
      <c r="B7" s="61">
        <v>2</v>
      </c>
      <c r="C7" s="62">
        <v>3</v>
      </c>
      <c r="D7" s="61">
        <v>4</v>
      </c>
      <c r="E7" s="61">
        <v>5</v>
      </c>
      <c r="F7" s="62">
        <v>6</v>
      </c>
      <c r="G7" s="38"/>
      <c r="H7" s="38"/>
      <c r="I7" s="38"/>
      <c r="J7" s="38"/>
      <c r="K7" s="38"/>
      <c r="L7" s="38"/>
      <c r="M7" s="38"/>
    </row>
    <row r="8" spans="1:13" s="68" customFormat="1" ht="12">
      <c r="A8" s="63" t="s">
        <v>96</v>
      </c>
      <c r="B8" s="64" t="s">
        <v>97</v>
      </c>
      <c r="C8" s="65"/>
      <c r="D8" s="66">
        <f>+D9+D14+D23+D26+D41</f>
        <v>2129132.7</v>
      </c>
      <c r="E8" s="66">
        <f>+E9+E14+E23+E26+E41</f>
        <v>2236207.51</v>
      </c>
      <c r="F8" s="66">
        <f>+F9+F14+F23+F26+F41</f>
        <v>2521663.41</v>
      </c>
      <c r="G8" s="67"/>
      <c r="H8" s="67"/>
      <c r="I8" s="67"/>
      <c r="J8" s="67"/>
      <c r="K8" s="67"/>
      <c r="L8" s="67"/>
      <c r="M8" s="67"/>
    </row>
    <row r="9" spans="1:13" s="68" customFormat="1" ht="12" customHeight="1">
      <c r="A9" s="69" t="s">
        <v>98</v>
      </c>
      <c r="B9" s="70" t="s">
        <v>99</v>
      </c>
      <c r="C9" s="71"/>
      <c r="D9" s="72">
        <f>SUM(D10:D13)</f>
        <v>0</v>
      </c>
      <c r="E9" s="72">
        <f>SUM(E10:E13)</f>
        <v>0</v>
      </c>
      <c r="F9" s="72">
        <f>SUM(F10:F13)</f>
        <v>1598.81</v>
      </c>
      <c r="G9" s="67"/>
      <c r="H9" s="67"/>
      <c r="I9" s="67"/>
      <c r="J9" s="67"/>
      <c r="K9" s="67"/>
      <c r="L9" s="67"/>
      <c r="M9" s="67"/>
    </row>
    <row r="10" spans="1:13" s="52" customFormat="1" ht="12" customHeight="1">
      <c r="A10" s="73" t="s">
        <v>2</v>
      </c>
      <c r="B10" s="74" t="s">
        <v>100</v>
      </c>
      <c r="C10" s="75"/>
      <c r="D10" s="76"/>
      <c r="E10" s="76"/>
      <c r="F10" s="76">
        <v>1598.81</v>
      </c>
      <c r="G10" s="38"/>
      <c r="H10" s="38"/>
      <c r="I10" s="38"/>
      <c r="J10" s="38"/>
      <c r="K10" s="38"/>
      <c r="L10" s="38"/>
      <c r="M10" s="38"/>
    </row>
    <row r="11" spans="1:13" s="52" customFormat="1" ht="12" customHeight="1">
      <c r="A11" s="73" t="s">
        <v>21</v>
      </c>
      <c r="B11" s="74" t="s">
        <v>101</v>
      </c>
      <c r="C11" s="75"/>
      <c r="D11" s="76"/>
      <c r="E11" s="76"/>
      <c r="F11" s="76"/>
      <c r="G11" s="38"/>
      <c r="H11" s="38"/>
      <c r="I11" s="38"/>
      <c r="J11" s="38"/>
      <c r="K11" s="38"/>
      <c r="L11" s="38"/>
      <c r="M11" s="38"/>
    </row>
    <row r="12" spans="1:13" s="52" customFormat="1" ht="12" customHeight="1">
      <c r="A12" s="73" t="s">
        <v>26</v>
      </c>
      <c r="B12" s="74" t="s">
        <v>102</v>
      </c>
      <c r="C12" s="75"/>
      <c r="D12" s="76"/>
      <c r="E12" s="76"/>
      <c r="F12" s="76"/>
      <c r="G12" s="38"/>
      <c r="H12" s="38"/>
      <c r="I12" s="38"/>
      <c r="J12" s="38"/>
      <c r="K12" s="38"/>
      <c r="L12" s="38"/>
      <c r="M12" s="38"/>
    </row>
    <row r="13" spans="1:13" s="52" customFormat="1" ht="12" customHeight="1">
      <c r="A13" s="73" t="s">
        <v>30</v>
      </c>
      <c r="B13" s="74" t="s">
        <v>103</v>
      </c>
      <c r="C13" s="75"/>
      <c r="D13" s="76"/>
      <c r="E13" s="76"/>
      <c r="F13" s="76"/>
      <c r="G13" s="38"/>
      <c r="H13" s="38"/>
      <c r="I13" s="38"/>
      <c r="J13" s="38"/>
      <c r="K13" s="38"/>
      <c r="L13" s="38"/>
      <c r="M13" s="38"/>
    </row>
    <row r="14" spans="1:13" s="68" customFormat="1" ht="12" customHeight="1">
      <c r="A14" s="77" t="s">
        <v>104</v>
      </c>
      <c r="B14" s="78" t="s">
        <v>105</v>
      </c>
      <c r="C14" s="79"/>
      <c r="D14" s="80">
        <f>D15+D21+D22</f>
        <v>2129132.7</v>
      </c>
      <c r="E14" s="80">
        <f>E15+E21+E22</f>
        <v>2236207.51</v>
      </c>
      <c r="F14" s="80">
        <f>F15+F21+F22</f>
        <v>2520064.6</v>
      </c>
      <c r="G14" s="67"/>
      <c r="H14" s="67"/>
      <c r="I14" s="67"/>
      <c r="J14" s="67"/>
      <c r="K14" s="67"/>
      <c r="L14" s="67"/>
      <c r="M14" s="67"/>
    </row>
    <row r="15" spans="1:13" s="52" customFormat="1" ht="12" customHeight="1">
      <c r="A15" s="73" t="s">
        <v>2</v>
      </c>
      <c r="B15" s="74" t="s">
        <v>106</v>
      </c>
      <c r="C15" s="75"/>
      <c r="D15" s="81">
        <f>SUM(D16:D20)</f>
        <v>2107172.7</v>
      </c>
      <c r="E15" s="81">
        <f>SUM(E16:E20)</f>
        <v>2236207.51</v>
      </c>
      <c r="F15" s="81">
        <f>SUM(F16:F20)</f>
        <v>2520064.6</v>
      </c>
      <c r="G15" s="38"/>
      <c r="H15" s="38"/>
      <c r="I15" s="38"/>
      <c r="J15" s="38"/>
      <c r="K15" s="38"/>
      <c r="L15" s="38"/>
      <c r="M15" s="38"/>
    </row>
    <row r="16" spans="1:13" s="52" customFormat="1" ht="12" customHeight="1">
      <c r="A16" s="73" t="s">
        <v>107</v>
      </c>
      <c r="B16" s="74" t="s">
        <v>108</v>
      </c>
      <c r="C16" s="75"/>
      <c r="D16" s="76">
        <v>395715</v>
      </c>
      <c r="E16" s="76">
        <v>395715</v>
      </c>
      <c r="F16" s="76">
        <v>409102.5</v>
      </c>
      <c r="G16" s="38"/>
      <c r="H16" s="38"/>
      <c r="I16" s="38"/>
      <c r="J16" s="38"/>
      <c r="K16" s="38"/>
      <c r="L16" s="38"/>
      <c r="M16" s="38"/>
    </row>
    <row r="17" spans="1:13" s="52" customFormat="1" ht="12" customHeight="1">
      <c r="A17" s="73" t="s">
        <v>109</v>
      </c>
      <c r="B17" s="74" t="s">
        <v>110</v>
      </c>
      <c r="C17" s="75"/>
      <c r="D17" s="76">
        <v>1294692.36</v>
      </c>
      <c r="E17" s="76">
        <v>1351719.28</v>
      </c>
      <c r="F17" s="76">
        <v>1446969.2</v>
      </c>
      <c r="G17" s="38"/>
      <c r="H17" s="38"/>
      <c r="I17" s="38"/>
      <c r="J17" s="38"/>
      <c r="K17" s="38"/>
      <c r="L17" s="38"/>
      <c r="M17" s="38"/>
    </row>
    <row r="18" spans="1:13" s="52" customFormat="1" ht="12" customHeight="1">
      <c r="A18" s="73" t="s">
        <v>111</v>
      </c>
      <c r="B18" s="74" t="s">
        <v>112</v>
      </c>
      <c r="C18" s="75"/>
      <c r="D18" s="76">
        <v>167791.84</v>
      </c>
      <c r="E18" s="76">
        <v>195340.01</v>
      </c>
      <c r="F18" s="76">
        <v>231904.86</v>
      </c>
      <c r="G18" s="38"/>
      <c r="H18" s="38"/>
      <c r="I18" s="38"/>
      <c r="J18" s="38"/>
      <c r="K18" s="38"/>
      <c r="L18" s="38"/>
      <c r="M18" s="38"/>
    </row>
    <row r="19" spans="1:13" s="52" customFormat="1" ht="12" customHeight="1">
      <c r="A19" s="73" t="s">
        <v>113</v>
      </c>
      <c r="B19" s="74" t="s">
        <v>114</v>
      </c>
      <c r="C19" s="75"/>
      <c r="D19" s="76">
        <v>6013.71</v>
      </c>
      <c r="E19" s="76">
        <v>16925.510000000002</v>
      </c>
      <c r="F19" s="76">
        <v>27837.35</v>
      </c>
      <c r="G19" s="38"/>
      <c r="H19" s="38"/>
      <c r="I19" s="38"/>
      <c r="J19" s="38"/>
      <c r="K19" s="38"/>
      <c r="L19" s="38"/>
      <c r="M19" s="38"/>
    </row>
    <row r="20" spans="1:13" s="52" customFormat="1" ht="12" customHeight="1">
      <c r="A20" s="73" t="s">
        <v>115</v>
      </c>
      <c r="B20" s="74" t="s">
        <v>116</v>
      </c>
      <c r="C20" s="75"/>
      <c r="D20" s="76">
        <v>242959.79</v>
      </c>
      <c r="E20" s="76">
        <v>276507.71</v>
      </c>
      <c r="F20" s="76">
        <v>404250.69</v>
      </c>
      <c r="G20" s="38"/>
      <c r="H20" s="38"/>
      <c r="I20" s="38"/>
      <c r="J20" s="38"/>
      <c r="K20" s="38"/>
      <c r="L20" s="38"/>
      <c r="M20" s="38"/>
    </row>
    <row r="21" spans="1:13" s="52" customFormat="1" ht="12" customHeight="1">
      <c r="A21" s="73" t="s">
        <v>21</v>
      </c>
      <c r="B21" s="74" t="s">
        <v>117</v>
      </c>
      <c r="C21" s="75"/>
      <c r="D21" s="76">
        <v>21960</v>
      </c>
      <c r="E21" s="76"/>
      <c r="F21" s="76"/>
      <c r="G21" s="38"/>
      <c r="H21" s="38"/>
      <c r="I21" s="38"/>
      <c r="J21" s="38"/>
      <c r="K21" s="38"/>
      <c r="L21" s="38"/>
      <c r="M21" s="38"/>
    </row>
    <row r="22" spans="1:13" s="52" customFormat="1" ht="12" customHeight="1">
      <c r="A22" s="73" t="s">
        <v>26</v>
      </c>
      <c r="B22" s="74" t="s">
        <v>118</v>
      </c>
      <c r="C22" s="75"/>
      <c r="D22" s="76"/>
      <c r="E22" s="76"/>
      <c r="F22" s="76"/>
      <c r="G22" s="38"/>
      <c r="H22" s="38"/>
      <c r="I22" s="38"/>
      <c r="J22" s="38"/>
      <c r="K22" s="38"/>
      <c r="L22" s="38"/>
      <c r="M22" s="38"/>
    </row>
    <row r="23" spans="1:13" s="68" customFormat="1" ht="12" customHeight="1">
      <c r="A23" s="77" t="s">
        <v>119</v>
      </c>
      <c r="B23" s="78" t="s">
        <v>120</v>
      </c>
      <c r="C23" s="79"/>
      <c r="D23" s="80">
        <f>SUM(D24:D25)</f>
        <v>0</v>
      </c>
      <c r="E23" s="80">
        <f>SUM(E24:E25)</f>
        <v>0</v>
      </c>
      <c r="F23" s="80">
        <f>SUM(F24:F25)</f>
        <v>0</v>
      </c>
      <c r="G23" s="67"/>
      <c r="H23" s="67"/>
      <c r="I23" s="67"/>
      <c r="J23" s="67"/>
      <c r="K23" s="67"/>
      <c r="L23" s="67"/>
      <c r="M23" s="67"/>
    </row>
    <row r="24" spans="1:13" s="52" customFormat="1" ht="12" customHeight="1">
      <c r="A24" s="73" t="s">
        <v>2</v>
      </c>
      <c r="B24" s="74" t="s">
        <v>121</v>
      </c>
      <c r="C24" s="75"/>
      <c r="D24" s="76"/>
      <c r="E24" s="76">
        <v>0</v>
      </c>
      <c r="F24" s="76">
        <v>0</v>
      </c>
      <c r="G24" s="38"/>
      <c r="H24" s="38"/>
      <c r="I24" s="38"/>
      <c r="J24" s="38"/>
      <c r="K24" s="38"/>
      <c r="L24" s="38"/>
      <c r="M24" s="38"/>
    </row>
    <row r="25" spans="1:13" s="52" customFormat="1" ht="12" customHeight="1">
      <c r="A25" s="73" t="s">
        <v>21</v>
      </c>
      <c r="B25" s="74" t="s">
        <v>122</v>
      </c>
      <c r="C25" s="75"/>
      <c r="D25" s="76"/>
      <c r="E25" s="76">
        <v>0</v>
      </c>
      <c r="F25" s="76">
        <v>0</v>
      </c>
      <c r="G25" s="38"/>
      <c r="H25" s="38"/>
      <c r="I25" s="38"/>
      <c r="J25" s="38"/>
      <c r="K25" s="38"/>
      <c r="L25" s="38"/>
      <c r="M25" s="38"/>
    </row>
    <row r="26" spans="1:13" s="68" customFormat="1" ht="12" customHeight="1">
      <c r="A26" s="77" t="s">
        <v>123</v>
      </c>
      <c r="B26" s="78" t="s">
        <v>124</v>
      </c>
      <c r="C26" s="79"/>
      <c r="D26" s="82">
        <f>D27+D28+D29+D40</f>
        <v>0</v>
      </c>
      <c r="E26" s="82">
        <f>E27+E28+E29+E40</f>
        <v>0</v>
      </c>
      <c r="F26" s="82">
        <f>F27+F28+F29+F40</f>
        <v>0</v>
      </c>
      <c r="G26" s="67"/>
      <c r="H26" s="67"/>
      <c r="I26" s="67"/>
      <c r="J26" s="67"/>
      <c r="K26" s="67"/>
      <c r="L26" s="67"/>
      <c r="M26" s="67"/>
    </row>
    <row r="27" spans="1:13" s="52" customFormat="1" ht="12" customHeight="1">
      <c r="A27" s="73" t="s">
        <v>2</v>
      </c>
      <c r="B27" s="74" t="s">
        <v>125</v>
      </c>
      <c r="C27" s="75"/>
      <c r="D27" s="76">
        <v>0</v>
      </c>
      <c r="E27" s="76">
        <v>0</v>
      </c>
      <c r="F27" s="76">
        <v>0</v>
      </c>
      <c r="G27" s="38"/>
      <c r="H27" s="38"/>
      <c r="I27" s="38"/>
      <c r="J27" s="38"/>
      <c r="K27" s="38"/>
      <c r="L27" s="38"/>
      <c r="M27" s="38"/>
    </row>
    <row r="28" spans="1:13" s="52" customFormat="1" ht="12" customHeight="1">
      <c r="A28" s="73" t="s">
        <v>21</v>
      </c>
      <c r="B28" s="74" t="s">
        <v>99</v>
      </c>
      <c r="C28" s="75"/>
      <c r="D28" s="76">
        <v>0</v>
      </c>
      <c r="E28" s="76">
        <v>0</v>
      </c>
      <c r="F28" s="76">
        <v>0</v>
      </c>
      <c r="G28" s="38"/>
      <c r="H28" s="38"/>
      <c r="I28" s="38"/>
      <c r="J28" s="38"/>
      <c r="K28" s="38"/>
      <c r="L28" s="38"/>
      <c r="M28" s="38"/>
    </row>
    <row r="29" spans="1:13" s="52" customFormat="1" ht="12" customHeight="1">
      <c r="A29" s="73" t="s">
        <v>26</v>
      </c>
      <c r="B29" s="74" t="s">
        <v>126</v>
      </c>
      <c r="C29" s="75"/>
      <c r="D29" s="83">
        <f>D30+D35</f>
        <v>0</v>
      </c>
      <c r="E29" s="83">
        <f>E30+E35</f>
        <v>0</v>
      </c>
      <c r="F29" s="83">
        <f>F30+F35</f>
        <v>0</v>
      </c>
      <c r="G29" s="38"/>
      <c r="H29" s="38"/>
      <c r="I29" s="38"/>
      <c r="J29" s="38"/>
      <c r="K29" s="38"/>
      <c r="L29" s="38"/>
      <c r="M29" s="38"/>
    </row>
    <row r="30" spans="1:13" s="52" customFormat="1" ht="12" customHeight="1">
      <c r="A30" s="73" t="s">
        <v>107</v>
      </c>
      <c r="B30" s="74" t="s">
        <v>127</v>
      </c>
      <c r="C30" s="75"/>
      <c r="D30" s="83">
        <f>SUM(D31:D34)</f>
        <v>0</v>
      </c>
      <c r="E30" s="83">
        <f>SUM(E31:E34)</f>
        <v>0</v>
      </c>
      <c r="F30" s="83">
        <f>SUM(F31:F34)</f>
        <v>0</v>
      </c>
      <c r="G30" s="38"/>
      <c r="H30" s="38"/>
      <c r="I30" s="38"/>
      <c r="J30" s="38"/>
      <c r="K30" s="38"/>
      <c r="L30" s="38"/>
      <c r="M30" s="38"/>
    </row>
    <row r="31" spans="1:13" s="52" customFormat="1" ht="12" customHeight="1">
      <c r="A31" s="73" t="s">
        <v>128</v>
      </c>
      <c r="B31" s="74" t="s">
        <v>129</v>
      </c>
      <c r="C31" s="75"/>
      <c r="D31" s="76">
        <v>0</v>
      </c>
      <c r="E31" s="76">
        <v>0</v>
      </c>
      <c r="F31" s="76">
        <v>0</v>
      </c>
      <c r="G31" s="38"/>
      <c r="H31" s="38"/>
      <c r="I31" s="38"/>
      <c r="J31" s="38"/>
      <c r="K31" s="38"/>
      <c r="L31" s="38"/>
      <c r="M31" s="38"/>
    </row>
    <row r="32" spans="1:13" s="52" customFormat="1" ht="12" customHeight="1">
      <c r="A32" s="73" t="s">
        <v>128</v>
      </c>
      <c r="B32" s="74" t="s">
        <v>130</v>
      </c>
      <c r="C32" s="75"/>
      <c r="D32" s="76">
        <v>0</v>
      </c>
      <c r="E32" s="76">
        <v>0</v>
      </c>
      <c r="F32" s="76">
        <v>0</v>
      </c>
      <c r="G32" s="38"/>
      <c r="H32" s="38"/>
      <c r="I32" s="38"/>
      <c r="J32" s="38"/>
      <c r="K32" s="38"/>
      <c r="L32" s="38"/>
      <c r="M32" s="38"/>
    </row>
    <row r="33" spans="1:13" s="52" customFormat="1" ht="12" customHeight="1">
      <c r="A33" s="73" t="s">
        <v>128</v>
      </c>
      <c r="B33" s="74" t="s">
        <v>131</v>
      </c>
      <c r="C33" s="75"/>
      <c r="D33" s="76">
        <v>0</v>
      </c>
      <c r="E33" s="76">
        <v>0</v>
      </c>
      <c r="F33" s="76">
        <v>0</v>
      </c>
      <c r="G33" s="38"/>
      <c r="H33" s="38"/>
      <c r="I33" s="38"/>
      <c r="J33" s="38"/>
      <c r="K33" s="38"/>
      <c r="L33" s="38"/>
      <c r="M33" s="38"/>
    </row>
    <row r="34" spans="1:13" s="52" customFormat="1" ht="12" customHeight="1">
      <c r="A34" s="73" t="s">
        <v>128</v>
      </c>
      <c r="B34" s="74" t="s">
        <v>132</v>
      </c>
      <c r="C34" s="75"/>
      <c r="D34" s="76">
        <v>0</v>
      </c>
      <c r="E34" s="76">
        <v>0</v>
      </c>
      <c r="F34" s="76">
        <v>0</v>
      </c>
      <c r="G34" s="38"/>
      <c r="H34" s="38"/>
      <c r="I34" s="38"/>
      <c r="J34" s="38"/>
      <c r="K34" s="38"/>
      <c r="L34" s="38"/>
      <c r="M34" s="38"/>
    </row>
    <row r="35" spans="1:13" s="52" customFormat="1" ht="12" customHeight="1">
      <c r="A35" s="73" t="s">
        <v>109</v>
      </c>
      <c r="B35" s="74" t="s">
        <v>133</v>
      </c>
      <c r="C35" s="75"/>
      <c r="D35" s="81">
        <f>SUM(D36:D39)</f>
        <v>0</v>
      </c>
      <c r="E35" s="81">
        <f>SUM(E36:E39)</f>
        <v>0</v>
      </c>
      <c r="F35" s="81">
        <f>SUM(F36:F39)</f>
        <v>0</v>
      </c>
      <c r="G35" s="38"/>
      <c r="H35" s="38"/>
      <c r="I35" s="38"/>
      <c r="J35" s="38"/>
      <c r="K35" s="38"/>
      <c r="L35" s="38"/>
      <c r="M35" s="38"/>
    </row>
    <row r="36" spans="1:13" s="52" customFormat="1" ht="12" customHeight="1">
      <c r="A36" s="73" t="s">
        <v>128</v>
      </c>
      <c r="B36" s="74" t="s">
        <v>129</v>
      </c>
      <c r="C36" s="75"/>
      <c r="D36" s="84"/>
      <c r="E36" s="84"/>
      <c r="F36" s="84"/>
      <c r="G36" s="38"/>
      <c r="H36" s="38"/>
      <c r="I36" s="38"/>
      <c r="J36" s="38"/>
      <c r="K36" s="38"/>
      <c r="L36" s="38"/>
      <c r="M36" s="38"/>
    </row>
    <row r="37" spans="1:13" s="52" customFormat="1" ht="12" customHeight="1">
      <c r="A37" s="73" t="s">
        <v>128</v>
      </c>
      <c r="B37" s="74" t="s">
        <v>130</v>
      </c>
      <c r="C37" s="75"/>
      <c r="D37" s="76">
        <v>0</v>
      </c>
      <c r="E37" s="76">
        <v>0</v>
      </c>
      <c r="F37" s="76"/>
      <c r="G37" s="38"/>
      <c r="H37" s="38"/>
      <c r="I37" s="38"/>
      <c r="J37" s="38"/>
      <c r="K37" s="38"/>
      <c r="L37" s="38"/>
      <c r="M37" s="38"/>
    </row>
    <row r="38" spans="1:13" s="52" customFormat="1" ht="12" customHeight="1">
      <c r="A38" s="73" t="s">
        <v>128</v>
      </c>
      <c r="B38" s="74" t="s">
        <v>131</v>
      </c>
      <c r="C38" s="75"/>
      <c r="D38" s="76">
        <v>0</v>
      </c>
      <c r="E38" s="76">
        <v>0</v>
      </c>
      <c r="F38" s="76"/>
      <c r="G38" s="38"/>
      <c r="H38" s="38"/>
      <c r="I38" s="38"/>
      <c r="J38" s="38"/>
      <c r="K38" s="38"/>
      <c r="L38" s="38"/>
      <c r="M38" s="38"/>
    </row>
    <row r="39" spans="1:13" s="52" customFormat="1" ht="12" customHeight="1">
      <c r="A39" s="73" t="s">
        <v>128</v>
      </c>
      <c r="B39" s="74" t="s">
        <v>132</v>
      </c>
      <c r="C39" s="75"/>
      <c r="D39" s="76">
        <v>0</v>
      </c>
      <c r="E39" s="76">
        <v>0</v>
      </c>
      <c r="F39" s="76"/>
      <c r="G39" s="38"/>
      <c r="H39" s="38"/>
      <c r="I39" s="38"/>
      <c r="J39" s="38"/>
      <c r="K39" s="38"/>
      <c r="L39" s="38"/>
      <c r="M39" s="38"/>
    </row>
    <row r="40" spans="1:13" s="52" customFormat="1" ht="12" customHeight="1">
      <c r="A40" s="73" t="s">
        <v>30</v>
      </c>
      <c r="B40" s="74" t="s">
        <v>134</v>
      </c>
      <c r="C40" s="75"/>
      <c r="D40" s="76">
        <v>0</v>
      </c>
      <c r="E40" s="76">
        <v>0</v>
      </c>
      <c r="F40" s="76"/>
      <c r="G40" s="38"/>
      <c r="H40" s="38"/>
      <c r="I40" s="38"/>
      <c r="J40" s="38"/>
      <c r="K40" s="38"/>
      <c r="L40" s="38"/>
      <c r="M40" s="38"/>
    </row>
    <row r="41" spans="1:13" s="68" customFormat="1" ht="12" customHeight="1">
      <c r="A41" s="77" t="s">
        <v>135</v>
      </c>
      <c r="B41" s="78" t="s">
        <v>136</v>
      </c>
      <c r="C41" s="79"/>
      <c r="D41" s="82">
        <f>SUM(D42:D43)</f>
        <v>0</v>
      </c>
      <c r="E41" s="82">
        <f>SUM(E42:E43)</f>
        <v>0</v>
      </c>
      <c r="F41" s="82">
        <f>SUM(F42:F43)</f>
        <v>0</v>
      </c>
      <c r="G41" s="67"/>
      <c r="H41" s="67"/>
      <c r="I41" s="67"/>
      <c r="J41" s="67"/>
      <c r="K41" s="67"/>
      <c r="L41" s="67"/>
      <c r="M41" s="67"/>
    </row>
    <row r="42" spans="1:13" s="52" customFormat="1" ht="12" customHeight="1">
      <c r="A42" s="73" t="s">
        <v>2</v>
      </c>
      <c r="B42" s="74" t="s">
        <v>137</v>
      </c>
      <c r="C42" s="75"/>
      <c r="D42" s="84"/>
      <c r="E42" s="84"/>
      <c r="F42" s="84"/>
      <c r="G42" s="38"/>
      <c r="H42" s="38"/>
      <c r="I42" s="38"/>
      <c r="J42" s="38"/>
      <c r="K42" s="38"/>
      <c r="L42" s="38"/>
      <c r="M42" s="38"/>
    </row>
    <row r="43" spans="1:13" s="52" customFormat="1" ht="12" customHeight="1">
      <c r="A43" s="85" t="s">
        <v>21</v>
      </c>
      <c r="B43" s="86" t="s">
        <v>138</v>
      </c>
      <c r="C43" s="87"/>
      <c r="D43" s="88">
        <v>0</v>
      </c>
      <c r="E43" s="88">
        <v>0</v>
      </c>
      <c r="F43" s="88">
        <v>0</v>
      </c>
      <c r="G43" s="38"/>
      <c r="H43" s="38"/>
      <c r="I43" s="38"/>
      <c r="J43" s="38"/>
      <c r="K43" s="38"/>
      <c r="L43" s="38"/>
      <c r="M43" s="38"/>
    </row>
    <row r="44" spans="1:13" s="52" customFormat="1" ht="12" customHeight="1">
      <c r="A44" s="89" t="s">
        <v>139</v>
      </c>
      <c r="B44" s="64" t="s">
        <v>140</v>
      </c>
      <c r="C44" s="65"/>
      <c r="D44" s="90">
        <f>D45+D51+D64+D81</f>
        <v>928860.27</v>
      </c>
      <c r="E44" s="90">
        <f>E45+E51+E64+E81</f>
        <v>901337.4800000001</v>
      </c>
      <c r="F44" s="90">
        <f>F45+F51+F64+F81</f>
        <v>627800.2999999999</v>
      </c>
      <c r="G44" s="38"/>
      <c r="H44" s="38"/>
      <c r="I44" s="38"/>
      <c r="J44" s="38"/>
      <c r="K44" s="38"/>
      <c r="L44" s="38"/>
      <c r="M44" s="38"/>
    </row>
    <row r="45" spans="1:13" s="52" customFormat="1" ht="12" customHeight="1">
      <c r="A45" s="91" t="s">
        <v>98</v>
      </c>
      <c r="B45" s="92" t="s">
        <v>55</v>
      </c>
      <c r="C45" s="93"/>
      <c r="D45" s="94">
        <f>SUM(D46:D50)</f>
        <v>17151.2</v>
      </c>
      <c r="E45" s="94">
        <f>SUM(E46:E50)</f>
        <v>31737.25</v>
      </c>
      <c r="F45" s="72">
        <f>SUM(F46:F50)</f>
        <v>168424.91</v>
      </c>
      <c r="G45" s="38"/>
      <c r="H45" s="38"/>
      <c r="I45" s="38"/>
      <c r="J45" s="38"/>
      <c r="K45" s="38"/>
      <c r="L45" s="38"/>
      <c r="M45" s="38"/>
    </row>
    <row r="46" spans="1:13" s="52" customFormat="1" ht="12" customHeight="1">
      <c r="A46" s="73" t="s">
        <v>2</v>
      </c>
      <c r="B46" s="74" t="s">
        <v>141</v>
      </c>
      <c r="C46" s="75"/>
      <c r="D46" s="84">
        <v>17151.2</v>
      </c>
      <c r="E46" s="84">
        <v>31737.25</v>
      </c>
      <c r="F46" s="84">
        <v>65172.97</v>
      </c>
      <c r="G46" s="38"/>
      <c r="H46" s="38"/>
      <c r="I46" s="38"/>
      <c r="J46" s="38"/>
      <c r="K46" s="38"/>
      <c r="L46" s="38"/>
      <c r="M46" s="38"/>
    </row>
    <row r="47" spans="1:13" s="52" customFormat="1" ht="12" customHeight="1">
      <c r="A47" s="73" t="s">
        <v>21</v>
      </c>
      <c r="B47" s="74" t="s">
        <v>142</v>
      </c>
      <c r="C47" s="75"/>
      <c r="D47" s="76"/>
      <c r="E47" s="76"/>
      <c r="F47" s="76"/>
      <c r="G47" s="38"/>
      <c r="H47" s="38"/>
      <c r="I47" s="38"/>
      <c r="J47" s="38"/>
      <c r="K47" s="38"/>
      <c r="L47" s="38"/>
      <c r="M47" s="38"/>
    </row>
    <row r="48" spans="1:13" s="52" customFormat="1" ht="12" customHeight="1">
      <c r="A48" s="73" t="s">
        <v>26</v>
      </c>
      <c r="B48" s="74" t="s">
        <v>143</v>
      </c>
      <c r="C48" s="75"/>
      <c r="D48" s="76"/>
      <c r="E48" s="76"/>
      <c r="F48" s="76"/>
      <c r="G48" s="38"/>
      <c r="H48" s="38"/>
      <c r="I48" s="38"/>
      <c r="J48" s="38"/>
      <c r="K48" s="38"/>
      <c r="L48" s="38"/>
      <c r="M48" s="38"/>
    </row>
    <row r="49" spans="1:13" s="52" customFormat="1" ht="12" customHeight="1">
      <c r="A49" s="73" t="s">
        <v>30</v>
      </c>
      <c r="B49" s="74" t="s">
        <v>144</v>
      </c>
      <c r="C49" s="75"/>
      <c r="D49" s="84"/>
      <c r="E49" s="84"/>
      <c r="F49" s="84">
        <v>103251.94</v>
      </c>
      <c r="G49" s="38"/>
      <c r="H49" s="38"/>
      <c r="I49" s="38"/>
      <c r="J49" s="38"/>
      <c r="K49" s="38"/>
      <c r="L49" s="38"/>
      <c r="M49" s="38"/>
    </row>
    <row r="50" spans="1:13" s="52" customFormat="1" ht="12" customHeight="1">
      <c r="A50" s="73" t="s">
        <v>33</v>
      </c>
      <c r="B50" s="74" t="s">
        <v>145</v>
      </c>
      <c r="C50" s="75"/>
      <c r="D50" s="76"/>
      <c r="E50" s="76"/>
      <c r="F50" s="76">
        <v>0</v>
      </c>
      <c r="G50" s="38"/>
      <c r="H50" s="38"/>
      <c r="I50" s="38"/>
      <c r="J50" s="38"/>
      <c r="K50" s="38"/>
      <c r="L50" s="38"/>
      <c r="M50" s="38"/>
    </row>
    <row r="51" spans="1:13" s="97" customFormat="1" ht="12" customHeight="1">
      <c r="A51" s="77" t="s">
        <v>104</v>
      </c>
      <c r="B51" s="78" t="s">
        <v>146</v>
      </c>
      <c r="C51" s="79"/>
      <c r="D51" s="82">
        <f>D52+D57</f>
        <v>695173.5700000001</v>
      </c>
      <c r="E51" s="82">
        <f>E52+E57</f>
        <v>567949.17</v>
      </c>
      <c r="F51" s="82">
        <f>F52+F57</f>
        <v>431868.7</v>
      </c>
      <c r="G51" s="95"/>
      <c r="H51" s="96"/>
      <c r="I51" s="96"/>
      <c r="J51" s="96"/>
      <c r="K51" s="96"/>
      <c r="L51" s="96"/>
      <c r="M51" s="96"/>
    </row>
    <row r="52" spans="1:13" s="52" customFormat="1" ht="12" customHeight="1">
      <c r="A52" s="73" t="s">
        <v>2</v>
      </c>
      <c r="B52" s="74" t="s">
        <v>147</v>
      </c>
      <c r="C52" s="75"/>
      <c r="D52" s="83">
        <f>D53+D56</f>
        <v>0</v>
      </c>
      <c r="E52" s="83">
        <f>E53+E56</f>
        <v>0</v>
      </c>
      <c r="F52" s="83">
        <f>F53+F56</f>
        <v>0</v>
      </c>
      <c r="G52" s="44"/>
      <c r="H52" s="38"/>
      <c r="I52" s="38"/>
      <c r="J52" s="38"/>
      <c r="K52" s="38"/>
      <c r="L52" s="38"/>
      <c r="M52" s="38"/>
    </row>
    <row r="53" spans="1:13" s="52" customFormat="1" ht="12" customHeight="1">
      <c r="A53" s="73" t="s">
        <v>107</v>
      </c>
      <c r="B53" s="74" t="s">
        <v>148</v>
      </c>
      <c r="C53" s="75"/>
      <c r="D53" s="83">
        <f>SUM(D54:D55)</f>
        <v>0</v>
      </c>
      <c r="E53" s="83">
        <f>SUM(E54:E55)</f>
        <v>0</v>
      </c>
      <c r="F53" s="83">
        <f>SUM(F54:F55)</f>
        <v>0</v>
      </c>
      <c r="G53" s="44"/>
      <c r="H53" s="38"/>
      <c r="I53" s="38"/>
      <c r="J53" s="38"/>
      <c r="K53" s="38"/>
      <c r="L53" s="38"/>
      <c r="M53" s="38"/>
    </row>
    <row r="54" spans="1:13" s="52" customFormat="1" ht="12" customHeight="1">
      <c r="A54" s="73" t="s">
        <v>128</v>
      </c>
      <c r="B54" s="74" t="s">
        <v>149</v>
      </c>
      <c r="C54" s="75"/>
      <c r="D54" s="84">
        <v>0</v>
      </c>
      <c r="E54" s="84">
        <v>0</v>
      </c>
      <c r="F54" s="84">
        <v>0</v>
      </c>
      <c r="G54" s="44"/>
      <c r="H54" s="38"/>
      <c r="I54" s="38"/>
      <c r="J54" s="38"/>
      <c r="K54" s="38"/>
      <c r="L54" s="38"/>
      <c r="M54" s="38"/>
    </row>
    <row r="55" spans="1:13" s="52" customFormat="1" ht="12" customHeight="1">
      <c r="A55" s="73" t="s">
        <v>128</v>
      </c>
      <c r="B55" s="74" t="s">
        <v>150</v>
      </c>
      <c r="C55" s="75"/>
      <c r="D55" s="84">
        <v>0</v>
      </c>
      <c r="E55" s="84">
        <v>0</v>
      </c>
      <c r="F55" s="84">
        <v>0</v>
      </c>
      <c r="G55" s="44"/>
      <c r="H55" s="38"/>
      <c r="I55" s="38"/>
      <c r="J55" s="38"/>
      <c r="K55" s="38"/>
      <c r="L55" s="38"/>
      <c r="M55" s="38"/>
    </row>
    <row r="56" spans="1:13" s="52" customFormat="1" ht="12" customHeight="1">
      <c r="A56" s="73" t="s">
        <v>109</v>
      </c>
      <c r="B56" s="74" t="s">
        <v>151</v>
      </c>
      <c r="C56" s="75"/>
      <c r="D56" s="84">
        <v>0</v>
      </c>
      <c r="E56" s="84">
        <v>0</v>
      </c>
      <c r="F56" s="84">
        <v>0</v>
      </c>
      <c r="G56" s="44"/>
      <c r="H56" s="38"/>
      <c r="I56" s="38"/>
      <c r="J56" s="38"/>
      <c r="K56" s="38"/>
      <c r="L56" s="38"/>
      <c r="M56" s="38"/>
    </row>
    <row r="57" spans="1:13" s="52" customFormat="1" ht="12" customHeight="1">
      <c r="A57" s="73" t="s">
        <v>21</v>
      </c>
      <c r="B57" s="74" t="s">
        <v>152</v>
      </c>
      <c r="C57" s="75"/>
      <c r="D57" s="83">
        <f>D58+D61+D62+D63</f>
        <v>695173.5700000001</v>
      </c>
      <c r="E57" s="83">
        <f>E58+E61+E62+E63</f>
        <v>567949.17</v>
      </c>
      <c r="F57" s="83">
        <f>F58+F61+F62+F63</f>
        <v>431868.7</v>
      </c>
      <c r="G57" s="44"/>
      <c r="H57" s="38"/>
      <c r="I57" s="38"/>
      <c r="J57" s="38"/>
      <c r="K57" s="38"/>
      <c r="L57" s="38"/>
      <c r="M57" s="38"/>
    </row>
    <row r="58" spans="1:13" s="52" customFormat="1" ht="12" customHeight="1">
      <c r="A58" s="73" t="s">
        <v>107</v>
      </c>
      <c r="B58" s="74" t="s">
        <v>148</v>
      </c>
      <c r="C58" s="75"/>
      <c r="D58" s="83">
        <f>SUM(D59:D60)</f>
        <v>659143.64</v>
      </c>
      <c r="E58" s="83">
        <f>SUM(E59:E60)</f>
        <v>479367</v>
      </c>
      <c r="F58" s="83">
        <f>SUM(F59:F60)</f>
        <v>423431.64</v>
      </c>
      <c r="G58" s="44"/>
      <c r="H58" s="38"/>
      <c r="I58" s="38"/>
      <c r="J58" s="38"/>
      <c r="K58" s="38"/>
      <c r="L58" s="38"/>
      <c r="M58" s="38"/>
    </row>
    <row r="59" spans="1:13" s="52" customFormat="1" ht="12" customHeight="1">
      <c r="A59" s="73" t="s">
        <v>128</v>
      </c>
      <c r="B59" s="74" t="s">
        <v>149</v>
      </c>
      <c r="C59" s="75"/>
      <c r="D59" s="84">
        <v>639247.62</v>
      </c>
      <c r="E59" s="84">
        <v>479367</v>
      </c>
      <c r="F59" s="84">
        <v>423431.64</v>
      </c>
      <c r="G59" s="44"/>
      <c r="H59" s="38"/>
      <c r="I59" s="38"/>
      <c r="J59" s="38"/>
      <c r="K59" s="38"/>
      <c r="L59" s="38"/>
      <c r="M59" s="38"/>
    </row>
    <row r="60" spans="1:13" s="52" customFormat="1" ht="12" customHeight="1">
      <c r="A60" s="73" t="s">
        <v>128</v>
      </c>
      <c r="B60" s="74" t="s">
        <v>150</v>
      </c>
      <c r="C60" s="75"/>
      <c r="D60" s="84">
        <v>19896.02</v>
      </c>
      <c r="E60" s="84"/>
      <c r="F60" s="84"/>
      <c r="G60" s="44"/>
      <c r="H60" s="38"/>
      <c r="I60" s="38"/>
      <c r="J60" s="38"/>
      <c r="K60" s="38"/>
      <c r="L60" s="38"/>
      <c r="M60" s="38"/>
    </row>
    <row r="61" spans="1:13" s="52" customFormat="1" ht="23.25" customHeight="1">
      <c r="A61" s="73" t="s">
        <v>109</v>
      </c>
      <c r="B61" s="74" t="s">
        <v>153</v>
      </c>
      <c r="C61" s="75"/>
      <c r="D61" s="84">
        <v>1714.04</v>
      </c>
      <c r="E61" s="84">
        <v>1152</v>
      </c>
      <c r="F61" s="84"/>
      <c r="G61" s="44"/>
      <c r="H61" s="38"/>
      <c r="I61" s="38"/>
      <c r="J61" s="38"/>
      <c r="K61" s="38"/>
      <c r="L61" s="38"/>
      <c r="M61" s="38"/>
    </row>
    <row r="62" spans="1:13" s="52" customFormat="1" ht="12" customHeight="1">
      <c r="A62" s="73" t="s">
        <v>111</v>
      </c>
      <c r="B62" s="74" t="s">
        <v>151</v>
      </c>
      <c r="C62" s="75"/>
      <c r="D62" s="84">
        <v>3233.88</v>
      </c>
      <c r="E62" s="84">
        <v>87430.17</v>
      </c>
      <c r="F62" s="84">
        <v>6431.47</v>
      </c>
      <c r="G62" s="44"/>
      <c r="H62" s="38"/>
      <c r="I62" s="38"/>
      <c r="J62" s="38"/>
      <c r="K62" s="38"/>
      <c r="L62" s="38"/>
      <c r="M62" s="38"/>
    </row>
    <row r="63" spans="1:13" s="52" customFormat="1" ht="12" customHeight="1">
      <c r="A63" s="73" t="s">
        <v>113</v>
      </c>
      <c r="B63" s="74" t="s">
        <v>154</v>
      </c>
      <c r="C63" s="75"/>
      <c r="D63" s="84">
        <v>31082.01</v>
      </c>
      <c r="E63" s="84">
        <v>0</v>
      </c>
      <c r="F63" s="84">
        <v>2005.59</v>
      </c>
      <c r="G63" s="44"/>
      <c r="H63" s="38"/>
      <c r="I63" s="38"/>
      <c r="J63" s="38"/>
      <c r="K63" s="38"/>
      <c r="L63" s="38"/>
      <c r="M63" s="38"/>
    </row>
    <row r="64" spans="1:13" s="68" customFormat="1" ht="12" customHeight="1">
      <c r="A64" s="77" t="s">
        <v>119</v>
      </c>
      <c r="B64" s="78" t="s">
        <v>155</v>
      </c>
      <c r="C64" s="79"/>
      <c r="D64" s="80">
        <f>D65+D80</f>
        <v>25082.600000000002</v>
      </c>
      <c r="E64" s="80">
        <f>E65+E80</f>
        <v>295580.46</v>
      </c>
      <c r="F64" s="80">
        <f>F65+F80</f>
        <v>15236</v>
      </c>
      <c r="G64" s="98"/>
      <c r="H64" s="67"/>
      <c r="I64" s="67"/>
      <c r="J64" s="67"/>
      <c r="K64" s="67"/>
      <c r="L64" s="67"/>
      <c r="M64" s="67"/>
    </row>
    <row r="65" spans="1:13" s="52" customFormat="1" ht="12" customHeight="1">
      <c r="A65" s="73" t="s">
        <v>2</v>
      </c>
      <c r="B65" s="74" t="s">
        <v>156</v>
      </c>
      <c r="C65" s="75"/>
      <c r="D65" s="83">
        <f>D66+D71+D76</f>
        <v>25082.600000000002</v>
      </c>
      <c r="E65" s="83">
        <f>E66+E71+E76</f>
        <v>295580.46</v>
      </c>
      <c r="F65" s="83">
        <f>F66+F71+F76</f>
        <v>15236</v>
      </c>
      <c r="G65" s="44"/>
      <c r="H65" s="38"/>
      <c r="I65" s="38"/>
      <c r="J65" s="38"/>
      <c r="K65" s="38"/>
      <c r="L65" s="38"/>
      <c r="M65" s="38"/>
    </row>
    <row r="66" spans="1:13" s="52" customFormat="1" ht="12" customHeight="1">
      <c r="A66" s="73" t="s">
        <v>107</v>
      </c>
      <c r="B66" s="74" t="s">
        <v>127</v>
      </c>
      <c r="C66" s="75"/>
      <c r="D66" s="83">
        <f>SUM(D67:D70)</f>
        <v>0</v>
      </c>
      <c r="E66" s="83">
        <f>SUM(E67:E70)</f>
        <v>0</v>
      </c>
      <c r="F66" s="83">
        <f>SUM(F67:F70)</f>
        <v>0</v>
      </c>
      <c r="G66" s="44"/>
      <c r="H66" s="38"/>
      <c r="I66" s="38"/>
      <c r="J66" s="38"/>
      <c r="K66" s="38"/>
      <c r="L66" s="38"/>
      <c r="M66" s="38"/>
    </row>
    <row r="67" spans="1:13" s="52" customFormat="1" ht="12" customHeight="1">
      <c r="A67" s="73" t="s">
        <v>128</v>
      </c>
      <c r="B67" s="74" t="s">
        <v>129</v>
      </c>
      <c r="C67" s="75"/>
      <c r="D67" s="84">
        <v>0</v>
      </c>
      <c r="E67" s="84">
        <v>0</v>
      </c>
      <c r="F67" s="84">
        <v>0</v>
      </c>
      <c r="G67" s="44"/>
      <c r="H67" s="38"/>
      <c r="I67" s="38"/>
      <c r="J67" s="38"/>
      <c r="K67" s="38"/>
      <c r="L67" s="38"/>
      <c r="M67" s="38"/>
    </row>
    <row r="68" spans="1:13" s="52" customFormat="1" ht="12" customHeight="1">
      <c r="A68" s="73" t="s">
        <v>128</v>
      </c>
      <c r="B68" s="74" t="s">
        <v>130</v>
      </c>
      <c r="C68" s="75"/>
      <c r="D68" s="84">
        <v>0</v>
      </c>
      <c r="E68" s="84">
        <v>0</v>
      </c>
      <c r="F68" s="84">
        <v>0</v>
      </c>
      <c r="G68" s="44"/>
      <c r="H68" s="38"/>
      <c r="I68" s="38"/>
      <c r="J68" s="38"/>
      <c r="K68" s="38"/>
      <c r="L68" s="38"/>
      <c r="M68" s="38"/>
    </row>
    <row r="69" spans="1:13" s="52" customFormat="1" ht="12" customHeight="1">
      <c r="A69" s="73" t="s">
        <v>128</v>
      </c>
      <c r="B69" s="74" t="s">
        <v>131</v>
      </c>
      <c r="C69" s="75"/>
      <c r="D69" s="84">
        <v>0</v>
      </c>
      <c r="E69" s="84">
        <v>0</v>
      </c>
      <c r="F69" s="84">
        <v>0</v>
      </c>
      <c r="G69" s="44"/>
      <c r="H69" s="38"/>
      <c r="I69" s="38"/>
      <c r="J69" s="38"/>
      <c r="K69" s="38"/>
      <c r="L69" s="38"/>
      <c r="M69" s="38"/>
    </row>
    <row r="70" spans="1:13" s="52" customFormat="1" ht="12" customHeight="1">
      <c r="A70" s="73" t="s">
        <v>128</v>
      </c>
      <c r="B70" s="74" t="s">
        <v>157</v>
      </c>
      <c r="C70" s="75"/>
      <c r="D70" s="84">
        <v>0</v>
      </c>
      <c r="E70" s="84">
        <v>0</v>
      </c>
      <c r="F70" s="84">
        <v>0</v>
      </c>
      <c r="G70" s="44"/>
      <c r="H70" s="38"/>
      <c r="I70" s="38"/>
      <c r="J70" s="38"/>
      <c r="K70" s="38"/>
      <c r="L70" s="38"/>
      <c r="M70" s="38"/>
    </row>
    <row r="71" spans="1:13" s="52" customFormat="1" ht="12" customHeight="1">
      <c r="A71" s="73" t="s">
        <v>109</v>
      </c>
      <c r="B71" s="74" t="s">
        <v>133</v>
      </c>
      <c r="C71" s="75"/>
      <c r="D71" s="83">
        <f>SUM(D72:D75)</f>
        <v>0</v>
      </c>
      <c r="E71" s="83">
        <f>SUM(E72:E75)</f>
        <v>0</v>
      </c>
      <c r="F71" s="83">
        <f>SUM(F72:F75)</f>
        <v>0</v>
      </c>
      <c r="G71" s="44"/>
      <c r="H71" s="38"/>
      <c r="I71" s="38"/>
      <c r="J71" s="38"/>
      <c r="K71" s="38"/>
      <c r="L71" s="38"/>
      <c r="M71" s="38"/>
    </row>
    <row r="72" spans="1:13" s="52" customFormat="1" ht="12" customHeight="1">
      <c r="A72" s="73" t="s">
        <v>128</v>
      </c>
      <c r="B72" s="74" t="s">
        <v>129</v>
      </c>
      <c r="C72" s="75"/>
      <c r="D72" s="84">
        <v>0</v>
      </c>
      <c r="E72" s="84">
        <v>0</v>
      </c>
      <c r="F72" s="84">
        <v>0</v>
      </c>
      <c r="G72" s="44"/>
      <c r="H72" s="38"/>
      <c r="I72" s="38"/>
      <c r="J72" s="38"/>
      <c r="K72" s="38"/>
      <c r="L72" s="38"/>
      <c r="M72" s="38"/>
    </row>
    <row r="73" spans="1:13" s="52" customFormat="1" ht="12" customHeight="1">
      <c r="A73" s="73" t="s">
        <v>128</v>
      </c>
      <c r="B73" s="74" t="s">
        <v>130</v>
      </c>
      <c r="C73" s="75"/>
      <c r="D73" s="84">
        <v>0</v>
      </c>
      <c r="E73" s="84">
        <v>0</v>
      </c>
      <c r="F73" s="84">
        <v>0</v>
      </c>
      <c r="G73" s="44"/>
      <c r="H73" s="38"/>
      <c r="I73" s="38"/>
      <c r="J73" s="38"/>
      <c r="K73" s="38"/>
      <c r="L73" s="38"/>
      <c r="M73" s="38"/>
    </row>
    <row r="74" spans="1:13" s="52" customFormat="1" ht="12" customHeight="1">
      <c r="A74" s="73" t="s">
        <v>128</v>
      </c>
      <c r="B74" s="74" t="s">
        <v>131</v>
      </c>
      <c r="C74" s="75"/>
      <c r="D74" s="84">
        <v>0</v>
      </c>
      <c r="E74" s="84">
        <v>0</v>
      </c>
      <c r="F74" s="84">
        <v>0</v>
      </c>
      <c r="G74" s="44"/>
      <c r="H74" s="38"/>
      <c r="I74" s="38"/>
      <c r="J74" s="38"/>
      <c r="K74" s="38"/>
      <c r="L74" s="38"/>
      <c r="M74" s="38"/>
    </row>
    <row r="75" spans="1:13" s="52" customFormat="1" ht="12" customHeight="1">
      <c r="A75" s="73" t="s">
        <v>128</v>
      </c>
      <c r="B75" s="74" t="s">
        <v>157</v>
      </c>
      <c r="C75" s="75"/>
      <c r="D75" s="84">
        <v>0</v>
      </c>
      <c r="E75" s="84">
        <v>0</v>
      </c>
      <c r="F75" s="84">
        <v>0</v>
      </c>
      <c r="G75" s="44"/>
      <c r="H75" s="38"/>
      <c r="I75" s="38"/>
      <c r="J75" s="38"/>
      <c r="K75" s="38"/>
      <c r="L75" s="38"/>
      <c r="M75" s="38"/>
    </row>
    <row r="76" spans="1:13" s="52" customFormat="1" ht="12" customHeight="1">
      <c r="A76" s="73" t="s">
        <v>111</v>
      </c>
      <c r="B76" s="74" t="s">
        <v>158</v>
      </c>
      <c r="C76" s="75"/>
      <c r="D76" s="83">
        <f>SUM(D77:D79)</f>
        <v>25082.600000000002</v>
      </c>
      <c r="E76" s="83">
        <f>SUM(E77:E79)</f>
        <v>295580.46</v>
      </c>
      <c r="F76" s="83">
        <f>SUM(F77:F79)</f>
        <v>15236</v>
      </c>
      <c r="G76" s="44"/>
      <c r="H76" s="38"/>
      <c r="I76" s="38"/>
      <c r="J76" s="38"/>
      <c r="K76" s="38"/>
      <c r="L76" s="38"/>
      <c r="M76" s="38"/>
    </row>
    <row r="77" spans="1:13" s="52" customFormat="1" ht="12" customHeight="1">
      <c r="A77" s="73" t="s">
        <v>128</v>
      </c>
      <c r="B77" s="74" t="s">
        <v>159</v>
      </c>
      <c r="C77" s="75"/>
      <c r="D77" s="84">
        <v>25082.6</v>
      </c>
      <c r="E77" s="84">
        <v>295580.46</v>
      </c>
      <c r="F77" s="84">
        <v>15236</v>
      </c>
      <c r="G77" s="44"/>
      <c r="H77" s="38"/>
      <c r="I77" s="38"/>
      <c r="J77" s="38"/>
      <c r="K77" s="38"/>
      <c r="L77" s="38"/>
      <c r="M77" s="38"/>
    </row>
    <row r="78" spans="1:13" s="52" customFormat="1" ht="12" customHeight="1">
      <c r="A78" s="73" t="s">
        <v>128</v>
      </c>
      <c r="B78" s="74" t="s">
        <v>160</v>
      </c>
      <c r="C78" s="75"/>
      <c r="D78" s="84">
        <v>0</v>
      </c>
      <c r="E78" s="84">
        <v>0</v>
      </c>
      <c r="F78" s="84">
        <v>0</v>
      </c>
      <c r="G78" s="44"/>
      <c r="H78" s="38"/>
      <c r="I78" s="38"/>
      <c r="J78" s="38"/>
      <c r="K78" s="38"/>
      <c r="L78" s="38"/>
      <c r="M78" s="38"/>
    </row>
    <row r="79" spans="1:13" s="52" customFormat="1" ht="12" customHeight="1">
      <c r="A79" s="73" t="s">
        <v>128</v>
      </c>
      <c r="B79" s="74" t="s">
        <v>161</v>
      </c>
      <c r="C79" s="75"/>
      <c r="D79" s="84">
        <v>0</v>
      </c>
      <c r="E79" s="84">
        <v>0</v>
      </c>
      <c r="F79" s="84">
        <v>0</v>
      </c>
      <c r="G79" s="44"/>
      <c r="H79" s="38"/>
      <c r="I79" s="38"/>
      <c r="J79" s="38"/>
      <c r="K79" s="38"/>
      <c r="L79" s="38"/>
      <c r="M79" s="38"/>
    </row>
    <row r="80" spans="1:13" s="52" customFormat="1" ht="12" customHeight="1">
      <c r="A80" s="73" t="s">
        <v>21</v>
      </c>
      <c r="B80" s="74" t="s">
        <v>162</v>
      </c>
      <c r="C80" s="75"/>
      <c r="D80" s="84">
        <v>0</v>
      </c>
      <c r="E80" s="84">
        <v>0</v>
      </c>
      <c r="F80" s="84">
        <v>0</v>
      </c>
      <c r="G80" s="44"/>
      <c r="H80" s="38"/>
      <c r="I80" s="38"/>
      <c r="J80" s="38"/>
      <c r="K80" s="38"/>
      <c r="L80" s="38"/>
      <c r="M80" s="38"/>
    </row>
    <row r="81" spans="1:13" s="52" customFormat="1" ht="12" customHeight="1">
      <c r="A81" s="99" t="s">
        <v>123</v>
      </c>
      <c r="B81" s="100" t="s">
        <v>163</v>
      </c>
      <c r="C81" s="101"/>
      <c r="D81" s="102">
        <f>188462.77+2990.13</f>
        <v>191452.9</v>
      </c>
      <c r="E81" s="102">
        <v>6070.6</v>
      </c>
      <c r="F81" s="103">
        <v>12270.69</v>
      </c>
      <c r="G81" s="44"/>
      <c r="H81" s="38"/>
      <c r="I81" s="38"/>
      <c r="J81" s="38"/>
      <c r="K81" s="38"/>
      <c r="L81" s="38"/>
      <c r="M81" s="38"/>
    </row>
    <row r="82" spans="1:13" s="97" customFormat="1" ht="15.75" customHeight="1">
      <c r="A82" s="104" t="s">
        <v>164</v>
      </c>
      <c r="B82" s="104"/>
      <c r="C82" s="105"/>
      <c r="D82" s="106">
        <f>D44+D8</f>
        <v>3057992.97</v>
      </c>
      <c r="E82" s="106">
        <f>E44+E8</f>
        <v>3137544.9899999998</v>
      </c>
      <c r="F82" s="106">
        <f>F44+F8</f>
        <v>3149463.71</v>
      </c>
      <c r="G82" s="95"/>
      <c r="H82" s="96"/>
      <c r="I82" s="96"/>
      <c r="J82" s="96"/>
      <c r="K82" s="96"/>
      <c r="L82" s="96"/>
      <c r="M82" s="96"/>
    </row>
    <row r="83" spans="2:13" s="52" customFormat="1" ht="12.75">
      <c r="B83" s="107"/>
      <c r="C83" s="107"/>
      <c r="G83" s="38"/>
      <c r="H83" s="38"/>
      <c r="I83" s="38"/>
      <c r="J83" s="38"/>
      <c r="K83" s="38"/>
      <c r="L83" s="38"/>
      <c r="M83" s="38"/>
    </row>
    <row r="84" spans="1:13" s="52" customFormat="1" ht="12.75">
      <c r="A84" s="107" t="s">
        <v>165</v>
      </c>
      <c r="B84" s="107"/>
      <c r="C84" s="107"/>
      <c r="D84" s="108"/>
      <c r="E84" s="108"/>
      <c r="F84" s="109"/>
      <c r="G84" s="38"/>
      <c r="H84" s="38"/>
      <c r="I84" s="38"/>
      <c r="J84" s="38"/>
      <c r="K84" s="38"/>
      <c r="L84" s="38"/>
      <c r="M84" s="38"/>
    </row>
    <row r="85" spans="1:13" s="52" customFormat="1" ht="12.75">
      <c r="A85" s="52" t="s">
        <v>166</v>
      </c>
      <c r="B85" s="107"/>
      <c r="C85" s="107"/>
      <c r="D85" s="108"/>
      <c r="E85" s="108"/>
      <c r="F85" s="109"/>
      <c r="G85" s="38"/>
      <c r="H85" s="38"/>
      <c r="I85" s="38"/>
      <c r="J85" s="38"/>
      <c r="K85" s="38"/>
      <c r="L85" s="38"/>
      <c r="M85" s="38"/>
    </row>
    <row r="86" spans="2:13" s="52" customFormat="1" ht="12.75">
      <c r="B86" s="107"/>
      <c r="C86" s="107"/>
      <c r="G86" s="38"/>
      <c r="H86" s="38"/>
      <c r="I86" s="38"/>
      <c r="J86" s="38"/>
      <c r="K86" s="38"/>
      <c r="L86" s="38"/>
      <c r="M86" s="38"/>
    </row>
    <row r="87" spans="1:13" s="52" customFormat="1" ht="12.75">
      <c r="A87" s="107" t="s">
        <v>167</v>
      </c>
      <c r="B87" s="107"/>
      <c r="C87" s="107"/>
      <c r="G87" s="38"/>
      <c r="H87" s="38"/>
      <c r="I87" s="38"/>
      <c r="J87" s="38"/>
      <c r="K87" s="38"/>
      <c r="L87" s="38"/>
      <c r="M87" s="38"/>
    </row>
    <row r="88" spans="2:3" s="38" customFormat="1" ht="12.75">
      <c r="B88" s="110"/>
      <c r="C88" s="110"/>
    </row>
    <row r="89" spans="2:3" s="38" customFormat="1" ht="12.75">
      <c r="B89" s="110"/>
      <c r="C89" s="110"/>
    </row>
    <row r="90" spans="2:3" s="38" customFormat="1" ht="12.75">
      <c r="B90" s="110"/>
      <c r="C90" s="110"/>
    </row>
    <row r="91" spans="2:3" s="38" customFormat="1" ht="12.75">
      <c r="B91" s="110"/>
      <c r="C91" s="110"/>
    </row>
    <row r="92" spans="2:3" s="38" customFormat="1" ht="12.75">
      <c r="B92" s="110"/>
      <c r="C92" s="110"/>
    </row>
    <row r="93" spans="2:3" s="38" customFormat="1" ht="12.75">
      <c r="B93" s="110"/>
      <c r="C93" s="110"/>
    </row>
    <row r="94" spans="2:3" s="38" customFormat="1" ht="12.75">
      <c r="B94" s="110"/>
      <c r="C94" s="110"/>
    </row>
    <row r="95" spans="2:3" s="38" customFormat="1" ht="12.75">
      <c r="B95" s="110"/>
      <c r="C95" s="110"/>
    </row>
    <row r="96" spans="2:3" s="38" customFormat="1" ht="12.75">
      <c r="B96" s="110"/>
      <c r="C96" s="110"/>
    </row>
    <row r="97" spans="2:3" s="38" customFormat="1" ht="12.75">
      <c r="B97" s="110"/>
      <c r="C97" s="110"/>
    </row>
    <row r="98" spans="2:3" s="38" customFormat="1" ht="12.75">
      <c r="B98" s="110"/>
      <c r="C98" s="110"/>
    </row>
    <row r="99" spans="2:3" s="38" customFormat="1" ht="12.75">
      <c r="B99" s="110"/>
      <c r="C99" s="110"/>
    </row>
    <row r="100" spans="2:3" s="38" customFormat="1" ht="12.75">
      <c r="B100" s="110"/>
      <c r="C100" s="110"/>
    </row>
    <row r="101" spans="2:3" s="38" customFormat="1" ht="12.75">
      <c r="B101" s="110"/>
      <c r="C101" s="110"/>
    </row>
    <row r="102" spans="2:3" s="38" customFormat="1" ht="12.75">
      <c r="B102" s="110"/>
      <c r="C102" s="110"/>
    </row>
    <row r="103" spans="2:3" s="38" customFormat="1" ht="12.75">
      <c r="B103" s="110"/>
      <c r="C103" s="110"/>
    </row>
    <row r="104" spans="2:3" s="38" customFormat="1" ht="12.75">
      <c r="B104" s="110"/>
      <c r="C104" s="110"/>
    </row>
    <row r="105" spans="2:3" s="38" customFormat="1" ht="12.75">
      <c r="B105" s="110"/>
      <c r="C105" s="110"/>
    </row>
    <row r="106" spans="2:13" s="52" customFormat="1" ht="12.75">
      <c r="B106" s="107"/>
      <c r="C106" s="107"/>
      <c r="G106" s="38"/>
      <c r="H106" s="38"/>
      <c r="I106" s="38"/>
      <c r="J106" s="38"/>
      <c r="K106" s="38"/>
      <c r="L106" s="38"/>
      <c r="M106" s="38"/>
    </row>
    <row r="107" spans="2:13" s="52" customFormat="1" ht="12.75">
      <c r="B107" s="107"/>
      <c r="C107" s="107"/>
      <c r="G107" s="38"/>
      <c r="H107" s="38"/>
      <c r="I107" s="38"/>
      <c r="J107" s="38"/>
      <c r="K107" s="38"/>
      <c r="L107" s="38"/>
      <c r="M107" s="38"/>
    </row>
    <row r="108" spans="2:13" s="52" customFormat="1" ht="12.75">
      <c r="B108" s="107"/>
      <c r="C108" s="107"/>
      <c r="G108" s="38"/>
      <c r="H108" s="38"/>
      <c r="I108" s="38"/>
      <c r="J108" s="38"/>
      <c r="K108" s="38"/>
      <c r="L108" s="38"/>
      <c r="M108" s="38"/>
    </row>
    <row r="109" spans="2:13" s="52" customFormat="1" ht="12.75">
      <c r="B109" s="107"/>
      <c r="C109" s="107"/>
      <c r="G109" s="38"/>
      <c r="H109" s="38"/>
      <c r="I109" s="38"/>
      <c r="J109" s="38"/>
      <c r="K109" s="38"/>
      <c r="L109" s="38"/>
      <c r="M109" s="38"/>
    </row>
    <row r="110" spans="2:13" s="52" customFormat="1" ht="12.75">
      <c r="B110" s="107"/>
      <c r="C110" s="107"/>
      <c r="G110" s="38"/>
      <c r="H110" s="38"/>
      <c r="I110" s="38"/>
      <c r="J110" s="38"/>
      <c r="K110" s="38"/>
      <c r="L110" s="38"/>
      <c r="M110" s="38"/>
    </row>
    <row r="111" spans="2:13" s="52" customFormat="1" ht="12.75">
      <c r="B111" s="107"/>
      <c r="C111" s="107"/>
      <c r="G111" s="38"/>
      <c r="H111" s="38"/>
      <c r="I111" s="38"/>
      <c r="J111" s="38"/>
      <c r="K111" s="38"/>
      <c r="L111" s="38"/>
      <c r="M111" s="38"/>
    </row>
    <row r="112" spans="2:13" s="52" customFormat="1" ht="12.75">
      <c r="B112" s="107"/>
      <c r="C112" s="107"/>
      <c r="G112" s="38"/>
      <c r="H112" s="38"/>
      <c r="I112" s="38"/>
      <c r="J112" s="38"/>
      <c r="K112" s="38"/>
      <c r="L112" s="38"/>
      <c r="M112" s="38"/>
    </row>
    <row r="113" spans="2:13" s="52" customFormat="1" ht="12.75">
      <c r="B113" s="107"/>
      <c r="C113" s="107"/>
      <c r="G113" s="38"/>
      <c r="H113" s="38"/>
      <c r="I113" s="38"/>
      <c r="J113" s="38"/>
      <c r="K113" s="38"/>
      <c r="L113" s="38"/>
      <c r="M113" s="38"/>
    </row>
    <row r="114" spans="2:13" s="52" customFormat="1" ht="12.75">
      <c r="B114" s="107"/>
      <c r="C114" s="107"/>
      <c r="G114" s="38"/>
      <c r="H114" s="38"/>
      <c r="I114" s="38"/>
      <c r="J114" s="38"/>
      <c r="K114" s="38"/>
      <c r="L114" s="38"/>
      <c r="M114" s="38"/>
    </row>
    <row r="115" spans="2:13" s="52" customFormat="1" ht="12.75">
      <c r="B115" s="107"/>
      <c r="C115" s="107"/>
      <c r="G115" s="38"/>
      <c r="H115" s="38"/>
      <c r="I115" s="38"/>
      <c r="J115" s="38"/>
      <c r="K115" s="38"/>
      <c r="L115" s="38"/>
      <c r="M115" s="38"/>
    </row>
    <row r="116" spans="2:13" s="52" customFormat="1" ht="12.75">
      <c r="B116" s="107"/>
      <c r="C116" s="107"/>
      <c r="G116" s="38"/>
      <c r="H116" s="38"/>
      <c r="I116" s="38"/>
      <c r="J116" s="38"/>
      <c r="K116" s="38"/>
      <c r="L116" s="38"/>
      <c r="M116" s="38"/>
    </row>
    <row r="117" spans="2:13" s="52" customFormat="1" ht="12.75">
      <c r="B117" s="107"/>
      <c r="C117" s="107"/>
      <c r="G117" s="38"/>
      <c r="H117" s="38"/>
      <c r="I117" s="38"/>
      <c r="J117" s="38"/>
      <c r="K117" s="38"/>
      <c r="L117" s="38"/>
      <c r="M117" s="38"/>
    </row>
    <row r="118" spans="2:13" s="52" customFormat="1" ht="12.75">
      <c r="B118" s="107"/>
      <c r="C118" s="107"/>
      <c r="G118" s="38"/>
      <c r="H118" s="38"/>
      <c r="I118" s="38"/>
      <c r="J118" s="38"/>
      <c r="K118" s="38"/>
      <c r="L118" s="38"/>
      <c r="M118" s="38"/>
    </row>
    <row r="119" spans="2:13" s="52" customFormat="1" ht="12.75">
      <c r="B119" s="107"/>
      <c r="C119" s="107"/>
      <c r="G119" s="38"/>
      <c r="H119" s="38"/>
      <c r="I119" s="38"/>
      <c r="J119" s="38"/>
      <c r="K119" s="38"/>
      <c r="L119" s="38"/>
      <c r="M119" s="38"/>
    </row>
  </sheetData>
  <mergeCells count="6">
    <mergeCell ref="A4:A6"/>
    <mergeCell ref="B4:B6"/>
    <mergeCell ref="C4:C6"/>
    <mergeCell ref="A82:B82"/>
    <mergeCell ref="D84:E84"/>
    <mergeCell ref="D85:E85"/>
  </mergeCells>
  <printOptions/>
  <pageMargins left="0.7875" right="0.39375" top="0.7875000000000001" bottom="0.39375" header="0.5118055555555556" footer="0.5118055555555556"/>
  <pageSetup horizontalDpi="300" verticalDpi="300" orientation="portrait" paperSize="9" scale="81"/>
  <headerFooter alignWithMargins="0">
    <oddHeader>&amp;L&amp;"Arial,Kursywa"&amp;8Sprawozdanie finansowe za 2006 rok Saomodzielnego Publicznego Zespołu Przychodni Specjlaistycznych we Włocławku</oddHeader>
  </headerFooter>
  <rowBreaks count="1" manualBreakCount="1">
    <brk id="50" max="255" man="1"/>
  </rowBreaks>
</worksheet>
</file>

<file path=xl/worksheets/sheet20.xml><?xml version="1.0" encoding="utf-8"?>
<worksheet xmlns="http://schemas.openxmlformats.org/spreadsheetml/2006/main" xmlns:r="http://schemas.openxmlformats.org/officeDocument/2006/relationships">
  <sheetPr codeName="Arkusz20"/>
  <dimension ref="A2:G54"/>
  <sheetViews>
    <sheetView workbookViewId="0" topLeftCell="A1">
      <selection activeCell="A1" sqref="A1"/>
    </sheetView>
  </sheetViews>
  <sheetFormatPr defaultColWidth="9.00390625" defaultRowHeight="12.75"/>
  <cols>
    <col min="1" max="1" width="29.25390625" style="576" customWidth="1"/>
    <col min="2" max="2" width="14.25390625" style="576" customWidth="1"/>
    <col min="3" max="3" width="14.125" style="576" customWidth="1"/>
    <col min="4" max="4" width="13.25390625" style="576" customWidth="1"/>
    <col min="5" max="5" width="13.375" style="576" customWidth="1"/>
    <col min="6" max="6" width="14.625" style="576" customWidth="1"/>
    <col min="7" max="16384" width="9.125" style="577" customWidth="1"/>
  </cols>
  <sheetData>
    <row r="2" spans="1:6" s="266" customFormat="1" ht="11.25">
      <c r="A2" s="578" t="s">
        <v>996</v>
      </c>
      <c r="B2" s="241"/>
      <c r="C2" s="579"/>
      <c r="D2" s="580"/>
      <c r="E2" s="580"/>
      <c r="F2" s="580"/>
    </row>
    <row r="3" spans="1:6" s="266" customFormat="1" ht="11.25">
      <c r="A3" s="578"/>
      <c r="B3" s="580"/>
      <c r="C3" s="580"/>
      <c r="D3" s="580"/>
      <c r="E3" s="580"/>
      <c r="F3" s="580"/>
    </row>
    <row r="4" spans="1:6" s="581" customFormat="1" ht="15" customHeight="1">
      <c r="A4" s="241" t="s">
        <v>997</v>
      </c>
      <c r="B4" s="579"/>
      <c r="C4" s="580"/>
      <c r="D4" s="580"/>
      <c r="E4" s="580"/>
      <c r="F4" s="580"/>
    </row>
    <row r="5" spans="1:6" s="581" customFormat="1" ht="16.5" customHeight="1">
      <c r="A5" s="241" t="s">
        <v>998</v>
      </c>
      <c r="B5" s="579"/>
      <c r="C5" s="580"/>
      <c r="D5" s="580"/>
      <c r="E5" s="580"/>
      <c r="F5" s="580"/>
    </row>
    <row r="6" spans="1:6" s="581" customFormat="1" ht="17.25" customHeight="1">
      <c r="A6" s="241" t="s">
        <v>999</v>
      </c>
      <c r="B6" s="579"/>
      <c r="C6" s="580"/>
      <c r="D6" s="580"/>
      <c r="E6" s="580"/>
      <c r="F6" s="580"/>
    </row>
    <row r="7" spans="1:6" s="581" customFormat="1" ht="22.5" customHeight="1">
      <c r="A7" s="241" t="s">
        <v>1000</v>
      </c>
      <c r="B7" s="580"/>
      <c r="C7" s="580"/>
      <c r="D7" s="579"/>
      <c r="E7" s="580"/>
      <c r="F7" s="580"/>
    </row>
    <row r="8" spans="1:6" s="581" customFormat="1" ht="20.25" customHeight="1">
      <c r="A8" s="241" t="s">
        <v>1001</v>
      </c>
      <c r="B8" s="580"/>
      <c r="C8" s="580"/>
      <c r="D8" s="579"/>
      <c r="E8" s="580"/>
      <c r="F8" s="580"/>
    </row>
    <row r="9" spans="1:6" s="581" customFormat="1" ht="23.25" customHeight="1">
      <c r="A9" s="241" t="s">
        <v>1002</v>
      </c>
      <c r="B9" s="580"/>
      <c r="C9" s="580"/>
      <c r="D9" s="582"/>
      <c r="E9" s="580"/>
      <c r="F9" s="580"/>
    </row>
    <row r="10" spans="1:6" s="581" customFormat="1" ht="23.25" customHeight="1">
      <c r="A10" s="241" t="s">
        <v>1003</v>
      </c>
      <c r="B10" s="580"/>
      <c r="C10" s="580"/>
      <c r="D10" s="579">
        <f>SUM(D7:D9)</f>
        <v>0</v>
      </c>
      <c r="E10" s="580"/>
      <c r="F10" s="580"/>
    </row>
    <row r="11" spans="1:6" s="266" customFormat="1" ht="11.25">
      <c r="A11" s="580"/>
      <c r="B11" s="580"/>
      <c r="C11" s="580"/>
      <c r="D11" s="580"/>
      <c r="E11" s="580"/>
      <c r="F11" s="580"/>
    </row>
    <row r="12" spans="1:6" s="266" customFormat="1" ht="11.25">
      <c r="A12" s="583" t="s">
        <v>1004</v>
      </c>
      <c r="B12" s="580"/>
      <c r="C12" s="580"/>
      <c r="D12" s="580"/>
      <c r="E12" s="580"/>
      <c r="F12" s="580"/>
    </row>
    <row r="13" spans="1:6" s="266" customFormat="1" ht="11.25">
      <c r="A13" s="580"/>
      <c r="B13" s="580"/>
      <c r="C13" s="580"/>
      <c r="D13" s="580"/>
      <c r="E13" s="580"/>
      <c r="F13" s="580"/>
    </row>
    <row r="14" spans="1:6" s="584" customFormat="1" ht="11.25">
      <c r="A14" s="253" t="s">
        <v>1005</v>
      </c>
      <c r="B14" s="253" t="s">
        <v>1006</v>
      </c>
      <c r="C14" s="241"/>
      <c r="D14" s="241"/>
      <c r="E14" s="241" t="s">
        <v>1007</v>
      </c>
      <c r="F14" s="241" t="s">
        <v>1008</v>
      </c>
    </row>
    <row r="15" spans="1:6" s="584" customFormat="1" ht="11.25">
      <c r="A15" s="585" t="s">
        <v>89</v>
      </c>
      <c r="B15" s="585" t="s">
        <v>1009</v>
      </c>
      <c r="C15" s="585" t="s">
        <v>1010</v>
      </c>
      <c r="D15" s="585" t="s">
        <v>537</v>
      </c>
      <c r="E15" s="585" t="s">
        <v>1011</v>
      </c>
      <c r="F15" s="586" t="s">
        <v>1012</v>
      </c>
    </row>
    <row r="16" spans="1:6" s="584" customFormat="1" ht="11.25">
      <c r="A16" s="587" t="s">
        <v>1013</v>
      </c>
      <c r="B16" s="588"/>
      <c r="C16" s="588"/>
      <c r="D16" s="588"/>
      <c r="E16" s="589">
        <f>B16+C16-D16</f>
        <v>0</v>
      </c>
      <c r="F16" s="589">
        <f>E16-B16</f>
        <v>0</v>
      </c>
    </row>
    <row r="17" spans="1:6" s="584" customFormat="1" ht="11.25">
      <c r="A17" s="587"/>
      <c r="B17" s="588"/>
      <c r="C17" s="588"/>
      <c r="D17" s="588"/>
      <c r="E17" s="589">
        <f>B17+C17-D17</f>
        <v>0</v>
      </c>
      <c r="F17" s="589">
        <f>E17-B17</f>
        <v>0</v>
      </c>
    </row>
    <row r="18" spans="1:6" s="584" customFormat="1" ht="11.25">
      <c r="A18" s="587"/>
      <c r="B18" s="589">
        <f>SUM(B16:B17)</f>
        <v>0</v>
      </c>
      <c r="C18" s="589">
        <f>SUM(C16:C17)</f>
        <v>0</v>
      </c>
      <c r="D18" s="589">
        <f>SUM(D16:D17)</f>
        <v>0</v>
      </c>
      <c r="E18" s="589">
        <f>SUM(E16:E17)</f>
        <v>0</v>
      </c>
      <c r="F18" s="589">
        <f>SUM(F16:F17)</f>
        <v>0</v>
      </c>
    </row>
    <row r="19" spans="1:6" s="584" customFormat="1" ht="11.25">
      <c r="A19" s="241"/>
      <c r="B19" s="590"/>
      <c r="C19" s="590"/>
      <c r="D19" s="590"/>
      <c r="E19" s="590"/>
      <c r="F19" s="241"/>
    </row>
    <row r="20" spans="1:6" s="584" customFormat="1" ht="11.25">
      <c r="A20" s="253" t="s">
        <v>1014</v>
      </c>
      <c r="B20" s="253" t="s">
        <v>1015</v>
      </c>
      <c r="C20" s="241"/>
      <c r="D20" s="241"/>
      <c r="E20" s="241" t="s">
        <v>1016</v>
      </c>
      <c r="F20" s="241" t="s">
        <v>1008</v>
      </c>
    </row>
    <row r="21" spans="1:6" s="584" customFormat="1" ht="11.25">
      <c r="A21" s="585" t="s">
        <v>89</v>
      </c>
      <c r="B21" s="585" t="s">
        <v>1009</v>
      </c>
      <c r="C21" s="585" t="s">
        <v>1010</v>
      </c>
      <c r="D21" s="585" t="s">
        <v>537</v>
      </c>
      <c r="E21" s="585" t="s">
        <v>1011</v>
      </c>
      <c r="F21" s="586" t="s">
        <v>1012</v>
      </c>
    </row>
    <row r="22" spans="1:6" s="584" customFormat="1" ht="11.25">
      <c r="A22" s="587" t="s">
        <v>1017</v>
      </c>
      <c r="B22" s="588"/>
      <c r="C22" s="588"/>
      <c r="D22" s="588"/>
      <c r="E22" s="589">
        <f>B22+C22-D22</f>
        <v>0</v>
      </c>
      <c r="F22" s="589">
        <f>E22-B22</f>
        <v>0</v>
      </c>
    </row>
    <row r="23" spans="1:6" s="584" customFormat="1" ht="11.25">
      <c r="A23" s="587"/>
      <c r="B23" s="588"/>
      <c r="C23" s="588"/>
      <c r="D23" s="588"/>
      <c r="E23" s="589">
        <f>B23+C23-D23</f>
        <v>0</v>
      </c>
      <c r="F23" s="589">
        <f>E23-B23</f>
        <v>0</v>
      </c>
    </row>
    <row r="24" spans="1:6" s="584" customFormat="1" ht="11.25">
      <c r="A24" s="587"/>
      <c r="B24" s="589">
        <f>SUM(B22:B23)</f>
        <v>0</v>
      </c>
      <c r="C24" s="589">
        <f>SUM(C22:C23)</f>
        <v>0</v>
      </c>
      <c r="D24" s="589">
        <f>SUM(D22:D23)</f>
        <v>0</v>
      </c>
      <c r="E24" s="589">
        <f>SUM(E22:E23)</f>
        <v>0</v>
      </c>
      <c r="F24" s="589">
        <f>SUM(F22:F23)</f>
        <v>0</v>
      </c>
    </row>
    <row r="25" spans="1:6" s="584" customFormat="1" ht="11.25">
      <c r="A25" s="241"/>
      <c r="B25" s="590"/>
      <c r="C25" s="590"/>
      <c r="D25" s="590"/>
      <c r="E25" s="590"/>
      <c r="F25" s="241"/>
    </row>
    <row r="26" spans="1:6" s="584" customFormat="1" ht="11.25">
      <c r="A26" s="253" t="s">
        <v>1018</v>
      </c>
      <c r="B26" s="253" t="s">
        <v>1019</v>
      </c>
      <c r="C26" s="241"/>
      <c r="D26" s="241"/>
      <c r="E26" s="241" t="s">
        <v>1016</v>
      </c>
      <c r="F26" s="241" t="s">
        <v>1020</v>
      </c>
    </row>
    <row r="27" spans="1:6" s="584" customFormat="1" ht="11.25">
      <c r="A27" s="585" t="s">
        <v>89</v>
      </c>
      <c r="B27" s="585" t="s">
        <v>1009</v>
      </c>
      <c r="C27" s="585" t="s">
        <v>1010</v>
      </c>
      <c r="D27" s="585" t="s">
        <v>537</v>
      </c>
      <c r="E27" s="585" t="s">
        <v>1011</v>
      </c>
      <c r="F27" s="586" t="s">
        <v>1012</v>
      </c>
    </row>
    <row r="28" spans="1:6" s="584" customFormat="1" ht="11.25">
      <c r="A28" s="587" t="s">
        <v>1021</v>
      </c>
      <c r="B28" s="588"/>
      <c r="C28" s="588"/>
      <c r="D28" s="588"/>
      <c r="E28" s="589">
        <f>B28+C28-D28</f>
        <v>0</v>
      </c>
      <c r="F28" s="589">
        <f>E28-B28</f>
        <v>0</v>
      </c>
    </row>
    <row r="29" spans="1:6" s="584" customFormat="1" ht="11.25">
      <c r="A29" s="587"/>
      <c r="B29" s="588"/>
      <c r="C29" s="588"/>
      <c r="D29" s="588"/>
      <c r="E29" s="589">
        <f>B29+C29-D29</f>
        <v>0</v>
      </c>
      <c r="F29" s="589">
        <f>E29-B29</f>
        <v>0</v>
      </c>
    </row>
    <row r="30" spans="1:6" s="584" customFormat="1" ht="11.25">
      <c r="A30" s="587"/>
      <c r="B30" s="589">
        <f>SUM(B28:B29)</f>
        <v>0</v>
      </c>
      <c r="C30" s="589">
        <f>SUM(C28:C29)</f>
        <v>0</v>
      </c>
      <c r="D30" s="589">
        <f>SUM(D28:D29)</f>
        <v>0</v>
      </c>
      <c r="E30" s="589">
        <f>SUM(E28:E29)</f>
        <v>0</v>
      </c>
      <c r="F30" s="589">
        <f>SUM(F28:F29)</f>
        <v>0</v>
      </c>
    </row>
    <row r="31" spans="1:6" s="584" customFormat="1" ht="11.25">
      <c r="A31" s="241"/>
      <c r="B31" s="590"/>
      <c r="C31" s="590"/>
      <c r="D31" s="590"/>
      <c r="E31" s="590"/>
      <c r="F31" s="241"/>
    </row>
    <row r="32" spans="1:6" s="584" customFormat="1" ht="11.25">
      <c r="A32" s="253" t="s">
        <v>1022</v>
      </c>
      <c r="B32" s="241"/>
      <c r="C32" s="253" t="s">
        <v>1023</v>
      </c>
      <c r="D32" s="241"/>
      <c r="E32" s="241" t="s">
        <v>1024</v>
      </c>
      <c r="F32" s="241" t="s">
        <v>1025</v>
      </c>
    </row>
    <row r="33" spans="1:6" s="584" customFormat="1" ht="11.25">
      <c r="A33" s="585" t="s">
        <v>89</v>
      </c>
      <c r="B33" s="585" t="s">
        <v>1009</v>
      </c>
      <c r="C33" s="585" t="s">
        <v>1010</v>
      </c>
      <c r="D33" s="585" t="s">
        <v>537</v>
      </c>
      <c r="E33" s="585" t="s">
        <v>1011</v>
      </c>
      <c r="F33" s="586" t="s">
        <v>1012</v>
      </c>
    </row>
    <row r="34" spans="1:6" s="584" customFormat="1" ht="11.25">
      <c r="A34" s="591" t="s">
        <v>1026</v>
      </c>
      <c r="B34" s="589">
        <f>SUM(B35:B36)</f>
        <v>0</v>
      </c>
      <c r="C34" s="589">
        <f>SUM(C35:C36)</f>
        <v>0</v>
      </c>
      <c r="D34" s="589">
        <f>SUM(D35:D36)</f>
        <v>0</v>
      </c>
      <c r="E34" s="589">
        <f aca="true" t="shared" si="0" ref="E34:E40">B34+C34-D34</f>
        <v>0</v>
      </c>
      <c r="F34" s="589">
        <f aca="true" t="shared" si="1" ref="F34:F40">E34-B34</f>
        <v>0</v>
      </c>
    </row>
    <row r="35" spans="1:6" s="584" customFormat="1" ht="11.25">
      <c r="A35" s="587"/>
      <c r="B35" s="588"/>
      <c r="C35" s="588"/>
      <c r="D35" s="588"/>
      <c r="E35" s="588">
        <f t="shared" si="0"/>
        <v>0</v>
      </c>
      <c r="F35" s="588">
        <f t="shared" si="1"/>
        <v>0</v>
      </c>
    </row>
    <row r="36" spans="1:6" s="584" customFormat="1" ht="11.25">
      <c r="A36" s="587"/>
      <c r="B36" s="588"/>
      <c r="C36" s="588"/>
      <c r="D36" s="588"/>
      <c r="E36" s="588">
        <f t="shared" si="0"/>
        <v>0</v>
      </c>
      <c r="F36" s="588">
        <f t="shared" si="1"/>
        <v>0</v>
      </c>
    </row>
    <row r="37" spans="1:6" s="584" customFormat="1" ht="11.25">
      <c r="A37" s="587"/>
      <c r="B37" s="588"/>
      <c r="C37" s="588"/>
      <c r="D37" s="588"/>
      <c r="E37" s="588">
        <f t="shared" si="0"/>
        <v>0</v>
      </c>
      <c r="F37" s="588">
        <f t="shared" si="1"/>
        <v>0</v>
      </c>
    </row>
    <row r="38" spans="1:6" s="584" customFormat="1" ht="11.25">
      <c r="A38" s="592" t="s">
        <v>1027</v>
      </c>
      <c r="B38" s="589">
        <f>SUM(B39:B40)</f>
        <v>0</v>
      </c>
      <c r="C38" s="589">
        <f>SUM(C39:C40)</f>
        <v>0</v>
      </c>
      <c r="D38" s="589">
        <f>SUM(D39:D40)</f>
        <v>0</v>
      </c>
      <c r="E38" s="589">
        <f t="shared" si="0"/>
        <v>0</v>
      </c>
      <c r="F38" s="589">
        <f t="shared" si="1"/>
        <v>0</v>
      </c>
    </row>
    <row r="39" spans="1:6" s="584" customFormat="1" ht="11.25">
      <c r="A39" s="587"/>
      <c r="B39" s="588"/>
      <c r="C39" s="588"/>
      <c r="D39" s="588"/>
      <c r="E39" s="588">
        <f t="shared" si="0"/>
        <v>0</v>
      </c>
      <c r="F39" s="588">
        <f t="shared" si="1"/>
        <v>0</v>
      </c>
    </row>
    <row r="40" spans="1:6" s="584" customFormat="1" ht="11.25">
      <c r="A40" s="587"/>
      <c r="B40" s="588"/>
      <c r="C40" s="588"/>
      <c r="D40" s="588"/>
      <c r="E40" s="588">
        <f t="shared" si="0"/>
        <v>0</v>
      </c>
      <c r="F40" s="588">
        <f t="shared" si="1"/>
        <v>0</v>
      </c>
    </row>
    <row r="41" spans="1:6" s="584" customFormat="1" ht="11.25">
      <c r="A41" s="587" t="s">
        <v>1028</v>
      </c>
      <c r="B41" s="589">
        <f>B34+B39+B37</f>
        <v>0</v>
      </c>
      <c r="C41" s="589">
        <f>C34+C39+C37</f>
        <v>0</v>
      </c>
      <c r="D41" s="589">
        <f>D34+D39+D37</f>
        <v>0</v>
      </c>
      <c r="E41" s="589">
        <f>E34+E39+E37</f>
        <v>0</v>
      </c>
      <c r="F41" s="589">
        <f>F34+F39+F37</f>
        <v>0</v>
      </c>
    </row>
    <row r="42" spans="1:6" s="584" customFormat="1" ht="11.25">
      <c r="A42" s="241"/>
      <c r="B42" s="590"/>
      <c r="C42" s="590"/>
      <c r="D42" s="590"/>
      <c r="E42" s="590"/>
      <c r="F42" s="241"/>
    </row>
    <row r="43" spans="1:6" s="584" customFormat="1" ht="11.25">
      <c r="A43" s="241"/>
      <c r="B43" s="241"/>
      <c r="C43" s="241"/>
      <c r="D43" s="241"/>
      <c r="E43" s="241"/>
      <c r="F43" s="241"/>
    </row>
    <row r="44" spans="1:6" s="584" customFormat="1" ht="11.25">
      <c r="A44" s="253" t="s">
        <v>1029</v>
      </c>
      <c r="B44" s="253"/>
      <c r="C44" s="253" t="s">
        <v>1030</v>
      </c>
      <c r="D44" s="241"/>
      <c r="E44" s="241" t="s">
        <v>1031</v>
      </c>
      <c r="F44" s="241"/>
    </row>
    <row r="45" spans="1:6" s="584" customFormat="1" ht="11.25">
      <c r="A45" s="585" t="s">
        <v>89</v>
      </c>
      <c r="B45" s="585" t="s">
        <v>1009</v>
      </c>
      <c r="C45" s="585" t="s">
        <v>1010</v>
      </c>
      <c r="D45" s="585" t="s">
        <v>537</v>
      </c>
      <c r="E45" s="585" t="s">
        <v>1011</v>
      </c>
      <c r="F45" s="586" t="s">
        <v>1012</v>
      </c>
    </row>
    <row r="46" spans="1:6" s="584" customFormat="1" ht="11.25">
      <c r="A46" s="587" t="s">
        <v>1032</v>
      </c>
      <c r="B46" s="588"/>
      <c r="C46" s="588"/>
      <c r="D46" s="588"/>
      <c r="E46" s="588">
        <f>B46+C46-D46</f>
        <v>0</v>
      </c>
      <c r="F46" s="588">
        <f>-(E46-B46)</f>
        <v>0</v>
      </c>
    </row>
    <row r="47" spans="1:6" s="584" customFormat="1" ht="11.25">
      <c r="A47" s="587" t="s">
        <v>1033</v>
      </c>
      <c r="B47" s="588"/>
      <c r="C47" s="588"/>
      <c r="D47" s="588"/>
      <c r="E47" s="588">
        <f>B47+C47-D47</f>
        <v>0</v>
      </c>
      <c r="F47" s="588">
        <f>-(E47-B47)</f>
        <v>0</v>
      </c>
    </row>
    <row r="48" spans="1:6" s="584" customFormat="1" ht="11.25">
      <c r="A48" s="587" t="s">
        <v>1034</v>
      </c>
      <c r="B48" s="588"/>
      <c r="C48" s="588"/>
      <c r="D48" s="588"/>
      <c r="E48" s="588">
        <f>B48+C48-D48</f>
        <v>0</v>
      </c>
      <c r="F48" s="588">
        <f>(E48-B48)</f>
        <v>0</v>
      </c>
    </row>
    <row r="49" spans="1:6" s="584" customFormat="1" ht="11.25">
      <c r="A49" s="587" t="s">
        <v>1028</v>
      </c>
      <c r="B49" s="589">
        <f>SUM(B46:B48)</f>
        <v>0</v>
      </c>
      <c r="C49" s="589">
        <f>SUM(C46:C48)</f>
        <v>0</v>
      </c>
      <c r="D49" s="589">
        <f>SUM(D46:D48)</f>
        <v>0</v>
      </c>
      <c r="E49" s="589">
        <f>SUM(E46:E48)</f>
        <v>0</v>
      </c>
      <c r="F49" s="589">
        <f>SUM(F46:F48)</f>
        <v>0</v>
      </c>
    </row>
    <row r="50" spans="1:7" s="584" customFormat="1" ht="11.25">
      <c r="A50" s="241"/>
      <c r="B50" s="590"/>
      <c r="C50" s="590"/>
      <c r="D50" s="590"/>
      <c r="E50" s="590"/>
      <c r="F50" s="590"/>
      <c r="G50" s="593"/>
    </row>
    <row r="51" spans="1:7" s="584" customFormat="1" ht="11.25">
      <c r="A51" s="253" t="s">
        <v>1035</v>
      </c>
      <c r="B51" s="253" t="s">
        <v>1036</v>
      </c>
      <c r="C51" s="590"/>
      <c r="D51" s="590"/>
      <c r="E51" s="590"/>
      <c r="F51" s="241"/>
      <c r="G51" s="593"/>
    </row>
    <row r="52" spans="1:7" s="584" customFormat="1" ht="11.25">
      <c r="A52" s="241"/>
      <c r="B52" s="590"/>
      <c r="C52" s="590"/>
      <c r="D52" s="590"/>
      <c r="E52" s="590"/>
      <c r="F52" s="590"/>
      <c r="G52" s="593"/>
    </row>
    <row r="53" spans="1:6" s="584" customFormat="1" ht="11.25">
      <c r="A53" s="594" t="s">
        <v>1037</v>
      </c>
      <c r="B53" s="594"/>
      <c r="C53" s="594"/>
      <c r="D53" s="594"/>
      <c r="E53" s="594"/>
      <c r="F53" s="594"/>
    </row>
    <row r="54" spans="1:6" s="584" customFormat="1" ht="11.25">
      <c r="A54" s="241"/>
      <c r="B54" s="590"/>
      <c r="C54" s="590"/>
      <c r="D54" s="590"/>
      <c r="E54" s="590"/>
      <c r="F54" s="590"/>
    </row>
  </sheetData>
  <mergeCells count="1">
    <mergeCell ref="A53:F53"/>
  </mergeCells>
  <printOptions horizontalCentered="1"/>
  <pageMargins left="0.39375" right="0.19652777777777777" top="0.5902777777777778" bottom="0.5902777777777778" header="0" footer="0.5118055555555556"/>
  <pageSetup firstPageNumber="14" useFirstPageNumber="1" horizontalDpi="300" verticalDpi="300" orientation="portrait" paperSize="9"/>
  <headerFooter alignWithMargins="0">
    <oddHeader>&amp;L&amp;"Arial,Kursywa"&amp;8Sprawozdanie finansowe za 2006rok 
Samodzielnego Publicznego Zespołu Przychodni Specjalistycznych
we Włocławku</oddHeader>
  </headerFooter>
</worksheet>
</file>

<file path=xl/worksheets/sheet21.xml><?xml version="1.0" encoding="utf-8"?>
<worksheet xmlns="http://schemas.openxmlformats.org/spreadsheetml/2006/main" xmlns:r="http://schemas.openxmlformats.org/officeDocument/2006/relationships">
  <sheetPr codeName="Arkusz21"/>
  <dimension ref="A4:J164"/>
  <sheetViews>
    <sheetView workbookViewId="0" topLeftCell="A1">
      <selection activeCell="B16" sqref="B16"/>
    </sheetView>
  </sheetViews>
  <sheetFormatPr defaultColWidth="9.00390625" defaultRowHeight="12.75"/>
  <cols>
    <col min="1" max="1" width="4.125" style="595" customWidth="1"/>
    <col min="2" max="2" width="3.125" style="188" customWidth="1"/>
    <col min="3" max="3" width="46.875" style="188" customWidth="1"/>
    <col min="4" max="4" width="15.75390625" style="188" customWidth="1"/>
    <col min="5" max="5" width="16.75390625" style="188" customWidth="1"/>
    <col min="6" max="9" width="9.125" style="188" customWidth="1"/>
    <col min="10" max="16384" width="9.125" style="596" customWidth="1"/>
  </cols>
  <sheetData>
    <row r="2" ht="14.25" customHeight="1"/>
    <row r="3" ht="14.25" customHeight="1"/>
    <row r="4" spans="1:9" s="266" customFormat="1" ht="11.25">
      <c r="A4" s="578" t="s">
        <v>1038</v>
      </c>
      <c r="B4" s="241"/>
      <c r="C4" s="579"/>
      <c r="D4" s="580"/>
      <c r="E4" s="580"/>
      <c r="F4" s="580"/>
      <c r="G4" s="580"/>
      <c r="H4" s="580"/>
      <c r="I4" s="580"/>
    </row>
    <row r="5" spans="1:9" s="266" customFormat="1" ht="11.25">
      <c r="A5" s="578"/>
      <c r="B5" s="241"/>
      <c r="C5" s="579"/>
      <c r="D5" s="580"/>
      <c r="E5" s="580"/>
      <c r="F5" s="580"/>
      <c r="G5" s="580"/>
      <c r="H5" s="580"/>
      <c r="I5" s="580"/>
    </row>
    <row r="6" spans="1:9" s="600" customFormat="1" ht="30.75" customHeight="1">
      <c r="A6" s="597"/>
      <c r="B6" s="242">
        <v>1</v>
      </c>
      <c r="C6" s="598" t="s">
        <v>1039</v>
      </c>
      <c r="D6" s="598"/>
      <c r="E6" s="599"/>
      <c r="F6" s="599"/>
      <c r="G6" s="241"/>
      <c r="H6" s="241"/>
      <c r="I6" s="241"/>
    </row>
    <row r="7" spans="1:9" s="584" customFormat="1" ht="21.75">
      <c r="A7" s="595"/>
      <c r="B7" s="601" t="s">
        <v>213</v>
      </c>
      <c r="C7" s="601" t="s">
        <v>89</v>
      </c>
      <c r="D7" s="602" t="s">
        <v>1040</v>
      </c>
      <c r="E7" s="241"/>
      <c r="F7" s="241"/>
      <c r="G7" s="241"/>
      <c r="H7" s="241"/>
      <c r="I7" s="241"/>
    </row>
    <row r="8" spans="1:9" s="584" customFormat="1" ht="15" customHeight="1">
      <c r="A8" s="595"/>
      <c r="B8" s="587" t="s">
        <v>2</v>
      </c>
      <c r="C8" s="587" t="s">
        <v>1041</v>
      </c>
      <c r="D8" s="603">
        <v>188.77</v>
      </c>
      <c r="E8" s="241"/>
      <c r="F8" s="241"/>
      <c r="G8" s="241"/>
      <c r="H8" s="241"/>
      <c r="I8" s="241"/>
    </row>
    <row r="9" spans="1:9" s="584" customFormat="1" ht="15" customHeight="1">
      <c r="A9" s="595"/>
      <c r="B9" s="587" t="s">
        <v>21</v>
      </c>
      <c r="C9" s="587" t="s">
        <v>1042</v>
      </c>
      <c r="D9" s="603">
        <v>30.33</v>
      </c>
      <c r="E9" s="241"/>
      <c r="F9" s="241"/>
      <c r="G9" s="241"/>
      <c r="H9" s="241"/>
      <c r="I9" s="241"/>
    </row>
    <row r="10" spans="1:10" s="584" customFormat="1" ht="15" customHeight="1">
      <c r="A10" s="595"/>
      <c r="B10" s="587" t="s">
        <v>26</v>
      </c>
      <c r="C10" s="604" t="s">
        <v>1043</v>
      </c>
      <c r="D10" s="603"/>
      <c r="E10" s="241"/>
      <c r="F10" s="241"/>
      <c r="G10" s="241"/>
      <c r="H10" s="241"/>
      <c r="I10" s="241"/>
      <c r="J10" s="605" t="s">
        <v>212</v>
      </c>
    </row>
    <row r="11" spans="1:9" s="584" customFormat="1" ht="15" customHeight="1">
      <c r="A11" s="595"/>
      <c r="B11" s="587" t="s">
        <v>30</v>
      </c>
      <c r="C11" s="587" t="s">
        <v>1044</v>
      </c>
      <c r="D11" s="603"/>
      <c r="E11" s="241"/>
      <c r="F11" s="241"/>
      <c r="G11" s="241"/>
      <c r="H11" s="241"/>
      <c r="I11" s="241"/>
    </row>
    <row r="12" spans="1:9" s="584" customFormat="1" ht="15" customHeight="1">
      <c r="A12" s="595"/>
      <c r="B12" s="587" t="s">
        <v>33</v>
      </c>
      <c r="C12" s="587" t="s">
        <v>1045</v>
      </c>
      <c r="D12" s="603">
        <v>3.75</v>
      </c>
      <c r="E12" s="241"/>
      <c r="F12" s="241"/>
      <c r="G12" s="241"/>
      <c r="H12" s="241"/>
      <c r="I12" s="241"/>
    </row>
    <row r="13" spans="1:9" s="584" customFormat="1" ht="15" customHeight="1">
      <c r="A13" s="595"/>
      <c r="B13" s="265" t="s">
        <v>944</v>
      </c>
      <c r="C13" s="265"/>
      <c r="D13" s="606">
        <f>SUM(D8:D12)</f>
        <v>222.85000000000002</v>
      </c>
      <c r="E13" s="241"/>
      <c r="F13" s="241"/>
      <c r="G13" s="241"/>
      <c r="H13" s="241"/>
      <c r="I13" s="241"/>
    </row>
    <row r="14" spans="1:9" s="608" customFormat="1" ht="12.75">
      <c r="A14" s="607"/>
      <c r="B14" s="241"/>
      <c r="C14" s="579"/>
      <c r="D14" s="241"/>
      <c r="E14" s="241"/>
      <c r="F14" s="241"/>
      <c r="G14" s="241"/>
      <c r="H14" s="241"/>
      <c r="I14" s="241"/>
    </row>
    <row r="15" spans="1:9" s="608" customFormat="1" ht="12.75">
      <c r="A15" s="607"/>
      <c r="B15" s="609"/>
      <c r="C15" s="609"/>
      <c r="D15" s="609"/>
      <c r="E15" s="609"/>
      <c r="F15" s="241"/>
      <c r="G15" s="241"/>
      <c r="H15" s="241"/>
      <c r="I15" s="241"/>
    </row>
    <row r="16" spans="1:9" s="608" customFormat="1" ht="12.75">
      <c r="A16" s="607"/>
      <c r="B16" s="241"/>
      <c r="C16" s="579"/>
      <c r="D16" s="241"/>
      <c r="E16" s="241"/>
      <c r="F16" s="241"/>
      <c r="G16" s="241"/>
      <c r="H16" s="241"/>
      <c r="I16" s="241"/>
    </row>
    <row r="17" spans="1:9" s="608" customFormat="1" ht="12.75">
      <c r="A17" s="607"/>
      <c r="B17" s="241"/>
      <c r="C17" s="579"/>
      <c r="D17" s="241"/>
      <c r="E17" s="241"/>
      <c r="F17" s="241"/>
      <c r="G17" s="241"/>
      <c r="H17" s="241"/>
      <c r="I17" s="241"/>
    </row>
    <row r="18" spans="1:9" s="608" customFormat="1" ht="39" customHeight="1">
      <c r="A18" s="597"/>
      <c r="B18" s="242">
        <v>2</v>
      </c>
      <c r="C18" s="598" t="s">
        <v>1046</v>
      </c>
      <c r="D18" s="598"/>
      <c r="E18" s="598"/>
      <c r="F18" s="610"/>
      <c r="G18" s="241"/>
      <c r="H18" s="241"/>
      <c r="I18" s="241"/>
    </row>
    <row r="19" spans="1:9" s="608" customFormat="1" ht="12.75">
      <c r="A19" s="595"/>
      <c r="B19" s="585" t="s">
        <v>1047</v>
      </c>
      <c r="C19" s="585"/>
      <c r="D19" s="585" t="s">
        <v>1048</v>
      </c>
      <c r="E19" s="585"/>
      <c r="F19" s="241"/>
      <c r="G19" s="241"/>
      <c r="H19" s="241"/>
      <c r="I19" s="241"/>
    </row>
    <row r="20" spans="1:9" s="608" customFormat="1" ht="12.75">
      <c r="A20" s="595"/>
      <c r="B20" s="585"/>
      <c r="C20" s="585"/>
      <c r="D20" s="585" t="s">
        <v>1049</v>
      </c>
      <c r="E20" s="585"/>
      <c r="F20" s="241"/>
      <c r="G20" s="241"/>
      <c r="H20" s="241"/>
      <c r="I20" s="241"/>
    </row>
    <row r="21" spans="1:9" s="608" customFormat="1" ht="12.75">
      <c r="A21" s="595"/>
      <c r="B21" s="585"/>
      <c r="C21" s="585"/>
      <c r="D21" s="585" t="s">
        <v>1050</v>
      </c>
      <c r="E21" s="585" t="s">
        <v>1051</v>
      </c>
      <c r="F21" s="241"/>
      <c r="G21" s="241"/>
      <c r="H21" s="241"/>
      <c r="I21" s="241"/>
    </row>
    <row r="22" spans="1:9" s="608" customFormat="1" ht="15" customHeight="1">
      <c r="A22" s="595"/>
      <c r="B22" s="604" t="s">
        <v>1052</v>
      </c>
      <c r="C22" s="604"/>
      <c r="D22" s="588">
        <v>89055</v>
      </c>
      <c r="E22" s="588">
        <v>86970</v>
      </c>
      <c r="F22" s="241"/>
      <c r="G22" s="241"/>
      <c r="H22" s="241"/>
      <c r="I22" s="241"/>
    </row>
    <row r="23" spans="1:9" s="608" customFormat="1" ht="15" customHeight="1">
      <c r="A23" s="595"/>
      <c r="B23" s="604" t="s">
        <v>1053</v>
      </c>
      <c r="C23" s="604"/>
      <c r="D23" s="588"/>
      <c r="E23" s="588"/>
      <c r="F23" s="241"/>
      <c r="G23" s="241"/>
      <c r="H23" s="241"/>
      <c r="I23" s="241"/>
    </row>
    <row r="24" spans="1:9" s="608" customFormat="1" ht="15" customHeight="1">
      <c r="A24" s="595"/>
      <c r="B24" s="265" t="s">
        <v>471</v>
      </c>
      <c r="C24" s="265"/>
      <c r="D24" s="611">
        <f>SUM(D22:D23)</f>
        <v>89055</v>
      </c>
      <c r="E24" s="611">
        <f>SUM(E22:E23)</f>
        <v>86970</v>
      </c>
      <c r="F24" s="241"/>
      <c r="G24" s="241"/>
      <c r="H24" s="241"/>
      <c r="I24" s="241"/>
    </row>
    <row r="25" spans="1:9" s="608" customFormat="1" ht="12.75">
      <c r="A25" s="595"/>
      <c r="B25" s="241"/>
      <c r="C25" s="241"/>
      <c r="D25" s="241"/>
      <c r="E25" s="241"/>
      <c r="F25" s="241"/>
      <c r="G25" s="241"/>
      <c r="H25" s="241"/>
      <c r="I25" s="241"/>
    </row>
    <row r="26" spans="1:9" s="608" customFormat="1" ht="12.75">
      <c r="A26" s="595"/>
      <c r="B26" s="241"/>
      <c r="C26" s="241"/>
      <c r="D26" s="241"/>
      <c r="E26" s="241"/>
      <c r="F26" s="241"/>
      <c r="G26" s="241"/>
      <c r="H26" s="241"/>
      <c r="I26" s="241"/>
    </row>
    <row r="27" spans="1:9" s="608" customFormat="1" ht="46.5" customHeight="1">
      <c r="A27" s="597"/>
      <c r="B27" s="242">
        <v>3</v>
      </c>
      <c r="C27" s="598" t="s">
        <v>1054</v>
      </c>
      <c r="D27" s="598"/>
      <c r="E27" s="598"/>
      <c r="F27" s="598"/>
      <c r="G27" s="241"/>
      <c r="H27" s="241"/>
      <c r="I27" s="241"/>
    </row>
    <row r="28" spans="1:9" s="608" customFormat="1" ht="12.75">
      <c r="A28" s="595"/>
      <c r="B28" s="585" t="s">
        <v>1047</v>
      </c>
      <c r="C28" s="585"/>
      <c r="D28" s="585" t="s">
        <v>1048</v>
      </c>
      <c r="E28" s="585"/>
      <c r="F28" s="585"/>
      <c r="G28" s="241"/>
      <c r="H28" s="241"/>
      <c r="I28" s="241"/>
    </row>
    <row r="29" spans="1:9" s="608" customFormat="1" ht="12.75">
      <c r="A29" s="595"/>
      <c r="B29" s="585"/>
      <c r="C29" s="585"/>
      <c r="D29" s="585" t="s">
        <v>131</v>
      </c>
      <c r="E29" s="585"/>
      <c r="F29" s="585"/>
      <c r="G29" s="241"/>
      <c r="H29" s="241"/>
      <c r="I29" s="241"/>
    </row>
    <row r="30" spans="1:9" s="608" customFormat="1" ht="12.75">
      <c r="A30" s="595"/>
      <c r="B30" s="585"/>
      <c r="C30" s="585"/>
      <c r="D30" s="585" t="s">
        <v>1055</v>
      </c>
      <c r="E30" s="585" t="s">
        <v>1056</v>
      </c>
      <c r="F30" s="585" t="s">
        <v>1057</v>
      </c>
      <c r="G30" s="241"/>
      <c r="H30" s="241"/>
      <c r="I30" s="241"/>
    </row>
    <row r="31" spans="1:9" s="608" customFormat="1" ht="15" customHeight="1">
      <c r="A31" s="595"/>
      <c r="B31" s="604" t="s">
        <v>1058</v>
      </c>
      <c r="C31" s="604"/>
      <c r="D31" s="588"/>
      <c r="E31" s="588"/>
      <c r="F31" s="612"/>
      <c r="G31" s="241"/>
      <c r="H31" s="241"/>
      <c r="I31" s="241"/>
    </row>
    <row r="32" spans="1:9" s="608" customFormat="1" ht="15" customHeight="1">
      <c r="A32" s="595"/>
      <c r="B32" s="604" t="s">
        <v>1059</v>
      </c>
      <c r="C32" s="604"/>
      <c r="D32" s="588"/>
      <c r="E32" s="588"/>
      <c r="F32" s="612"/>
      <c r="G32" s="241"/>
      <c r="H32" s="241"/>
      <c r="I32" s="241"/>
    </row>
    <row r="33" spans="1:9" s="608" customFormat="1" ht="15" customHeight="1">
      <c r="A33" s="595"/>
      <c r="B33" s="604" t="s">
        <v>1053</v>
      </c>
      <c r="C33" s="604"/>
      <c r="D33" s="588"/>
      <c r="E33" s="588"/>
      <c r="F33" s="612"/>
      <c r="G33" s="241"/>
      <c r="H33" s="241"/>
      <c r="I33" s="241"/>
    </row>
    <row r="34" spans="1:9" s="608" customFormat="1" ht="15" customHeight="1">
      <c r="A34" s="595"/>
      <c r="B34" s="265" t="s">
        <v>471</v>
      </c>
      <c r="C34" s="265"/>
      <c r="D34" s="611">
        <f>SUM(D31:D33)</f>
        <v>0</v>
      </c>
      <c r="E34" s="611"/>
      <c r="F34" s="613"/>
      <c r="G34" s="241"/>
      <c r="H34" s="241"/>
      <c r="I34" s="241"/>
    </row>
    <row r="35" spans="1:9" s="608" customFormat="1" ht="12.75">
      <c r="A35" s="607"/>
      <c r="B35" s="614"/>
      <c r="C35" s="579"/>
      <c r="D35" s="241"/>
      <c r="E35" s="241"/>
      <c r="F35" s="241"/>
      <c r="G35" s="241"/>
      <c r="H35" s="241"/>
      <c r="I35" s="241"/>
    </row>
    <row r="36" spans="1:9" s="608" customFormat="1" ht="12.75">
      <c r="A36" s="607"/>
      <c r="B36" s="609" t="s">
        <v>1060</v>
      </c>
      <c r="C36" s="609"/>
      <c r="D36" s="609"/>
      <c r="E36" s="609"/>
      <c r="F36" s="609"/>
      <c r="G36" s="241"/>
      <c r="H36" s="241"/>
      <c r="I36" s="241"/>
    </row>
    <row r="37" spans="1:9" s="608" customFormat="1" ht="12.75">
      <c r="A37" s="607"/>
      <c r="B37" s="241"/>
      <c r="C37" s="579"/>
      <c r="D37" s="241"/>
      <c r="E37" s="241"/>
      <c r="F37" s="241"/>
      <c r="G37" s="241"/>
      <c r="H37" s="241"/>
      <c r="I37" s="241"/>
    </row>
    <row r="38" spans="1:9" s="608" customFormat="1" ht="12.75">
      <c r="A38" s="607"/>
      <c r="B38" s="614"/>
      <c r="C38" s="579"/>
      <c r="D38" s="241"/>
      <c r="E38" s="241"/>
      <c r="F38" s="241"/>
      <c r="G38" s="241"/>
      <c r="H38" s="241"/>
      <c r="I38" s="241"/>
    </row>
    <row r="39" spans="1:9" s="608" customFormat="1" ht="12.75">
      <c r="A39" s="607"/>
      <c r="B39" s="614"/>
      <c r="C39" s="579"/>
      <c r="D39" s="241"/>
      <c r="E39" s="241"/>
      <c r="F39" s="241"/>
      <c r="G39" s="241"/>
      <c r="H39" s="241"/>
      <c r="I39" s="241"/>
    </row>
    <row r="40" spans="1:9" s="608" customFormat="1" ht="12.75">
      <c r="A40" s="607"/>
      <c r="B40" s="614"/>
      <c r="C40" s="579"/>
      <c r="D40" s="241"/>
      <c r="E40" s="241"/>
      <c r="F40" s="241"/>
      <c r="G40" s="241"/>
      <c r="H40" s="241"/>
      <c r="I40" s="241"/>
    </row>
    <row r="41" spans="1:9" s="608" customFormat="1" ht="12.75">
      <c r="A41" s="607"/>
      <c r="B41" s="614"/>
      <c r="C41" s="579"/>
      <c r="D41" s="241"/>
      <c r="E41" s="241"/>
      <c r="F41" s="241"/>
      <c r="G41" s="241"/>
      <c r="H41" s="241"/>
      <c r="I41" s="241"/>
    </row>
    <row r="42" spans="1:9" s="608" customFormat="1" ht="12.75">
      <c r="A42" s="607"/>
      <c r="B42" s="614"/>
      <c r="C42" s="579"/>
      <c r="D42" s="241"/>
      <c r="E42" s="241"/>
      <c r="F42" s="241"/>
      <c r="G42" s="241"/>
      <c r="H42" s="241"/>
      <c r="I42" s="241"/>
    </row>
    <row r="43" spans="1:9" s="608" customFormat="1" ht="12.75">
      <c r="A43" s="607"/>
      <c r="B43" s="614"/>
      <c r="C43" s="579"/>
      <c r="D43" s="241"/>
      <c r="E43" s="241"/>
      <c r="F43" s="241"/>
      <c r="G43" s="241"/>
      <c r="H43" s="241"/>
      <c r="I43" s="241"/>
    </row>
    <row r="44" spans="1:9" s="608" customFormat="1" ht="12.75">
      <c r="A44" s="607"/>
      <c r="B44" s="614"/>
      <c r="C44" s="579"/>
      <c r="D44" s="241"/>
      <c r="E44" s="241"/>
      <c r="F44" s="241"/>
      <c r="G44" s="241"/>
      <c r="H44" s="241"/>
      <c r="I44" s="241"/>
    </row>
    <row r="45" spans="1:9" s="608" customFormat="1" ht="12.75">
      <c r="A45" s="607"/>
      <c r="B45" s="614"/>
      <c r="C45" s="579"/>
      <c r="D45" s="241"/>
      <c r="E45" s="241"/>
      <c r="F45" s="241"/>
      <c r="G45" s="241"/>
      <c r="H45" s="241"/>
      <c r="I45" s="241"/>
    </row>
    <row r="46" spans="1:9" s="608" customFormat="1" ht="12.75">
      <c r="A46" s="607"/>
      <c r="B46" s="241"/>
      <c r="C46" s="579"/>
      <c r="D46" s="241"/>
      <c r="E46" s="241"/>
      <c r="F46" s="241"/>
      <c r="G46" s="241"/>
      <c r="H46" s="241"/>
      <c r="I46" s="241"/>
    </row>
    <row r="47" spans="1:9" s="608" customFormat="1" ht="12.75">
      <c r="A47" s="607"/>
      <c r="B47" s="241"/>
      <c r="C47" s="579"/>
      <c r="D47" s="241"/>
      <c r="E47" s="241"/>
      <c r="F47" s="241"/>
      <c r="G47" s="241"/>
      <c r="H47" s="241"/>
      <c r="I47" s="241"/>
    </row>
    <row r="48" spans="1:9" s="608" customFormat="1" ht="12.75">
      <c r="A48" s="607"/>
      <c r="B48" s="241"/>
      <c r="C48" s="579"/>
      <c r="D48" s="241"/>
      <c r="E48" s="241"/>
      <c r="F48" s="241"/>
      <c r="G48" s="241"/>
      <c r="H48" s="241"/>
      <c r="I48" s="241"/>
    </row>
    <row r="49" spans="1:9" s="608" customFormat="1" ht="12.75">
      <c r="A49" s="607"/>
      <c r="B49" s="241"/>
      <c r="C49" s="579"/>
      <c r="D49" s="241"/>
      <c r="E49" s="241"/>
      <c r="F49" s="241"/>
      <c r="G49" s="241"/>
      <c r="H49" s="241"/>
      <c r="I49" s="241"/>
    </row>
    <row r="50" spans="1:9" s="608" customFormat="1" ht="12.75">
      <c r="A50" s="595"/>
      <c r="B50" s="241"/>
      <c r="C50" s="241"/>
      <c r="D50" s="241"/>
      <c r="E50" s="241"/>
      <c r="F50" s="241"/>
      <c r="G50" s="241"/>
      <c r="H50" s="241"/>
      <c r="I50" s="241"/>
    </row>
    <row r="51" spans="1:9" s="608" customFormat="1" ht="12.75">
      <c r="A51" s="595"/>
      <c r="B51" s="241"/>
      <c r="C51" s="241"/>
      <c r="D51" s="241"/>
      <c r="E51" s="241"/>
      <c r="F51" s="241"/>
      <c r="G51" s="241"/>
      <c r="H51" s="241"/>
      <c r="I51" s="241"/>
    </row>
    <row r="52" spans="1:9" s="608" customFormat="1" ht="12.75">
      <c r="A52" s="595"/>
      <c r="B52" s="241"/>
      <c r="C52" s="241"/>
      <c r="D52" s="241"/>
      <c r="E52" s="241"/>
      <c r="F52" s="241"/>
      <c r="G52" s="241"/>
      <c r="H52" s="241"/>
      <c r="I52" s="241"/>
    </row>
    <row r="53" spans="1:9" s="608" customFormat="1" ht="12.75">
      <c r="A53" s="595"/>
      <c r="B53" s="241"/>
      <c r="C53" s="241"/>
      <c r="D53" s="241"/>
      <c r="E53" s="241"/>
      <c r="F53" s="241"/>
      <c r="G53" s="241"/>
      <c r="H53" s="241"/>
      <c r="I53" s="241"/>
    </row>
    <row r="54" spans="1:9" s="608" customFormat="1" ht="12.75">
      <c r="A54" s="595"/>
      <c r="B54" s="241"/>
      <c r="C54" s="241"/>
      <c r="D54" s="241"/>
      <c r="E54" s="241"/>
      <c r="F54" s="241"/>
      <c r="G54" s="241"/>
      <c r="H54" s="241"/>
      <c r="I54" s="241"/>
    </row>
    <row r="55" spans="1:9" s="608" customFormat="1" ht="12.75">
      <c r="A55" s="595"/>
      <c r="B55" s="241"/>
      <c r="C55" s="241"/>
      <c r="D55" s="241"/>
      <c r="E55" s="241"/>
      <c r="F55" s="241"/>
      <c r="G55" s="241"/>
      <c r="H55" s="241"/>
      <c r="I55" s="241"/>
    </row>
    <row r="56" spans="1:9" s="608" customFormat="1" ht="12.75">
      <c r="A56" s="595"/>
      <c r="B56" s="241"/>
      <c r="C56" s="241"/>
      <c r="D56" s="241"/>
      <c r="E56" s="241"/>
      <c r="F56" s="241"/>
      <c r="G56" s="241"/>
      <c r="H56" s="241"/>
      <c r="I56" s="241"/>
    </row>
    <row r="57" spans="1:9" s="608" customFormat="1" ht="12.75">
      <c r="A57" s="595"/>
      <c r="B57" s="241"/>
      <c r="C57" s="241"/>
      <c r="D57" s="241"/>
      <c r="E57" s="241"/>
      <c r="F57" s="241"/>
      <c r="G57" s="241"/>
      <c r="H57" s="241"/>
      <c r="I57" s="241"/>
    </row>
    <row r="58" spans="1:9" s="608" customFormat="1" ht="12.75">
      <c r="A58" s="595"/>
      <c r="B58" s="241"/>
      <c r="C58" s="241"/>
      <c r="D58" s="241"/>
      <c r="E58" s="241"/>
      <c r="F58" s="241"/>
      <c r="G58" s="241"/>
      <c r="H58" s="241"/>
      <c r="I58" s="241"/>
    </row>
    <row r="59" spans="1:9" s="608" customFormat="1" ht="12.75">
      <c r="A59" s="595"/>
      <c r="B59" s="241"/>
      <c r="C59" s="241"/>
      <c r="D59" s="241"/>
      <c r="E59" s="241"/>
      <c r="F59" s="241"/>
      <c r="G59" s="241"/>
      <c r="H59" s="241"/>
      <c r="I59" s="241"/>
    </row>
    <row r="60" spans="1:9" s="608" customFormat="1" ht="12.75">
      <c r="A60" s="595"/>
      <c r="B60" s="241"/>
      <c r="C60" s="241"/>
      <c r="D60" s="241"/>
      <c r="E60" s="241"/>
      <c r="F60" s="241"/>
      <c r="G60" s="241"/>
      <c r="H60" s="241"/>
      <c r="I60" s="241"/>
    </row>
    <row r="61" spans="1:9" s="608" customFormat="1" ht="12.75">
      <c r="A61" s="595"/>
      <c r="B61" s="241"/>
      <c r="C61" s="241"/>
      <c r="D61" s="241"/>
      <c r="E61" s="241"/>
      <c r="F61" s="241"/>
      <c r="G61" s="241"/>
      <c r="H61" s="241"/>
      <c r="I61" s="241"/>
    </row>
    <row r="62" spans="1:9" s="608" customFormat="1" ht="12.75">
      <c r="A62" s="595"/>
      <c r="B62" s="241"/>
      <c r="C62" s="241"/>
      <c r="D62" s="241"/>
      <c r="E62" s="241"/>
      <c r="F62" s="241"/>
      <c r="G62" s="241"/>
      <c r="H62" s="241"/>
      <c r="I62" s="241"/>
    </row>
    <row r="63" spans="1:9" s="608" customFormat="1" ht="12.75">
      <c r="A63" s="595"/>
      <c r="B63" s="241"/>
      <c r="C63" s="241"/>
      <c r="D63" s="241"/>
      <c r="E63" s="241"/>
      <c r="F63" s="241"/>
      <c r="G63" s="241"/>
      <c r="H63" s="241"/>
      <c r="I63" s="241"/>
    </row>
    <row r="64" spans="1:9" s="608" customFormat="1" ht="12.75">
      <c r="A64" s="595"/>
      <c r="B64" s="241"/>
      <c r="C64" s="241"/>
      <c r="D64" s="241"/>
      <c r="E64" s="241"/>
      <c r="F64" s="241"/>
      <c r="G64" s="241"/>
      <c r="H64" s="241"/>
      <c r="I64" s="241"/>
    </row>
    <row r="65" spans="1:9" s="608" customFormat="1" ht="12.75">
      <c r="A65" s="595"/>
      <c r="B65" s="241"/>
      <c r="C65" s="241"/>
      <c r="D65" s="241"/>
      <c r="E65" s="241"/>
      <c r="F65" s="241"/>
      <c r="G65" s="241"/>
      <c r="H65" s="241"/>
      <c r="I65" s="241"/>
    </row>
    <row r="66" spans="1:9" s="608" customFormat="1" ht="12.75">
      <c r="A66" s="595"/>
      <c r="B66" s="241"/>
      <c r="C66" s="241"/>
      <c r="D66" s="241"/>
      <c r="E66" s="241"/>
      <c r="F66" s="241"/>
      <c r="G66" s="241"/>
      <c r="H66" s="241"/>
      <c r="I66" s="241"/>
    </row>
    <row r="67" spans="1:9" s="608" customFormat="1" ht="12.75">
      <c r="A67" s="595"/>
      <c r="B67" s="241"/>
      <c r="C67" s="241"/>
      <c r="D67" s="241"/>
      <c r="E67" s="241"/>
      <c r="F67" s="241"/>
      <c r="G67" s="241"/>
      <c r="H67" s="241"/>
      <c r="I67" s="241"/>
    </row>
    <row r="68" spans="1:9" s="608" customFormat="1" ht="12.75">
      <c r="A68" s="595"/>
      <c r="B68" s="241"/>
      <c r="C68" s="241"/>
      <c r="D68" s="241"/>
      <c r="E68" s="241"/>
      <c r="F68" s="241"/>
      <c r="G68" s="241"/>
      <c r="H68" s="241"/>
      <c r="I68" s="241"/>
    </row>
    <row r="69" spans="1:9" s="608" customFormat="1" ht="12.75">
      <c r="A69" s="595"/>
      <c r="B69" s="241"/>
      <c r="C69" s="241"/>
      <c r="D69" s="241"/>
      <c r="E69" s="241"/>
      <c r="F69" s="241"/>
      <c r="G69" s="241"/>
      <c r="H69" s="241"/>
      <c r="I69" s="241"/>
    </row>
    <row r="70" spans="1:9" s="608" customFormat="1" ht="12.75">
      <c r="A70" s="595"/>
      <c r="B70" s="241"/>
      <c r="C70" s="241"/>
      <c r="D70" s="241"/>
      <c r="E70" s="241"/>
      <c r="F70" s="241"/>
      <c r="G70" s="241"/>
      <c r="H70" s="241"/>
      <c r="I70" s="241"/>
    </row>
    <row r="71" spans="1:9" s="608" customFormat="1" ht="12.75">
      <c r="A71" s="595"/>
      <c r="B71" s="241"/>
      <c r="C71" s="241"/>
      <c r="D71" s="241"/>
      <c r="E71" s="241"/>
      <c r="F71" s="241"/>
      <c r="G71" s="241"/>
      <c r="H71" s="241"/>
      <c r="I71" s="241"/>
    </row>
    <row r="72" spans="1:9" s="608" customFormat="1" ht="12.75">
      <c r="A72" s="595"/>
      <c r="B72" s="241"/>
      <c r="C72" s="241"/>
      <c r="D72" s="241"/>
      <c r="E72" s="241"/>
      <c r="F72" s="241"/>
      <c r="G72" s="241"/>
      <c r="H72" s="241"/>
      <c r="I72" s="241"/>
    </row>
    <row r="73" spans="1:9" s="608" customFormat="1" ht="12.75">
      <c r="A73" s="595"/>
      <c r="B73" s="241"/>
      <c r="C73" s="241"/>
      <c r="D73" s="241"/>
      <c r="E73" s="241"/>
      <c r="F73" s="241"/>
      <c r="G73" s="241"/>
      <c r="H73" s="241"/>
      <c r="I73" s="241"/>
    </row>
    <row r="74" spans="1:9" s="608" customFormat="1" ht="12.75">
      <c r="A74" s="595"/>
      <c r="B74" s="241"/>
      <c r="C74" s="241"/>
      <c r="D74" s="241"/>
      <c r="E74" s="241"/>
      <c r="F74" s="241"/>
      <c r="G74" s="241"/>
      <c r="H74" s="241"/>
      <c r="I74" s="241"/>
    </row>
    <row r="75" spans="1:9" s="608" customFormat="1" ht="12.75">
      <c r="A75" s="595"/>
      <c r="B75" s="241"/>
      <c r="C75" s="241"/>
      <c r="D75" s="241"/>
      <c r="E75" s="241"/>
      <c r="F75" s="241"/>
      <c r="G75" s="241"/>
      <c r="H75" s="241"/>
      <c r="I75" s="241"/>
    </row>
    <row r="76" spans="1:9" s="608" customFormat="1" ht="12.75">
      <c r="A76" s="595"/>
      <c r="B76" s="241"/>
      <c r="C76" s="241"/>
      <c r="D76" s="241"/>
      <c r="E76" s="241"/>
      <c r="F76" s="241"/>
      <c r="G76" s="241"/>
      <c r="H76" s="241"/>
      <c r="I76" s="241"/>
    </row>
    <row r="77" spans="1:9" s="608" customFormat="1" ht="12.75">
      <c r="A77" s="595"/>
      <c r="B77" s="241"/>
      <c r="C77" s="241"/>
      <c r="D77" s="241"/>
      <c r="E77" s="241"/>
      <c r="F77" s="241"/>
      <c r="G77" s="241"/>
      <c r="H77" s="241"/>
      <c r="I77" s="241"/>
    </row>
    <row r="78" spans="1:9" s="608" customFormat="1" ht="12.75">
      <c r="A78" s="595"/>
      <c r="B78" s="241"/>
      <c r="C78" s="241"/>
      <c r="D78" s="241"/>
      <c r="E78" s="241"/>
      <c r="F78" s="241"/>
      <c r="G78" s="241"/>
      <c r="H78" s="241"/>
      <c r="I78" s="241"/>
    </row>
    <row r="79" spans="1:9" s="608" customFormat="1" ht="12.75">
      <c r="A79" s="595"/>
      <c r="B79" s="241"/>
      <c r="C79" s="241"/>
      <c r="D79" s="241"/>
      <c r="E79" s="241"/>
      <c r="F79" s="241"/>
      <c r="G79" s="241"/>
      <c r="H79" s="241"/>
      <c r="I79" s="241"/>
    </row>
    <row r="80" spans="1:9" s="608" customFormat="1" ht="12.75">
      <c r="A80" s="595"/>
      <c r="B80" s="241"/>
      <c r="C80" s="241"/>
      <c r="D80" s="241"/>
      <c r="E80" s="241"/>
      <c r="F80" s="241"/>
      <c r="G80" s="241"/>
      <c r="H80" s="241"/>
      <c r="I80" s="241"/>
    </row>
    <row r="81" spans="1:9" s="608" customFormat="1" ht="12.75">
      <c r="A81" s="595"/>
      <c r="B81" s="241"/>
      <c r="C81" s="241"/>
      <c r="D81" s="241"/>
      <c r="E81" s="241"/>
      <c r="F81" s="241"/>
      <c r="G81" s="241"/>
      <c r="H81" s="241"/>
      <c r="I81" s="241"/>
    </row>
    <row r="82" spans="1:9" s="608" customFormat="1" ht="12.75">
      <c r="A82" s="595"/>
      <c r="B82" s="241"/>
      <c r="C82" s="241"/>
      <c r="D82" s="241"/>
      <c r="E82" s="241"/>
      <c r="F82" s="241"/>
      <c r="G82" s="241"/>
      <c r="H82" s="241"/>
      <c r="I82" s="241"/>
    </row>
    <row r="83" spans="1:9" s="608" customFormat="1" ht="12.75">
      <c r="A83" s="595"/>
      <c r="B83" s="241"/>
      <c r="C83" s="241"/>
      <c r="D83" s="241"/>
      <c r="E83" s="241"/>
      <c r="F83" s="241"/>
      <c r="G83" s="241"/>
      <c r="H83" s="241"/>
      <c r="I83" s="241"/>
    </row>
    <row r="84" spans="1:9" s="608" customFormat="1" ht="12.75">
      <c r="A84" s="595"/>
      <c r="B84" s="241"/>
      <c r="C84" s="241"/>
      <c r="D84" s="241"/>
      <c r="E84" s="241"/>
      <c r="F84" s="241"/>
      <c r="G84" s="241"/>
      <c r="H84" s="241"/>
      <c r="I84" s="241"/>
    </row>
    <row r="85" spans="1:9" s="608" customFormat="1" ht="12.75">
      <c r="A85" s="595"/>
      <c r="B85" s="241"/>
      <c r="C85" s="241"/>
      <c r="D85" s="241"/>
      <c r="E85" s="241"/>
      <c r="F85" s="241"/>
      <c r="G85" s="241"/>
      <c r="H85" s="241"/>
      <c r="I85" s="241"/>
    </row>
    <row r="86" spans="1:9" s="608" customFormat="1" ht="12.75">
      <c r="A86" s="595"/>
      <c r="B86" s="241"/>
      <c r="C86" s="241"/>
      <c r="D86" s="241"/>
      <c r="E86" s="241"/>
      <c r="F86" s="241"/>
      <c r="G86" s="241"/>
      <c r="H86" s="241"/>
      <c r="I86" s="241"/>
    </row>
    <row r="87" spans="1:9" s="608" customFormat="1" ht="12.75">
      <c r="A87" s="595"/>
      <c r="B87" s="241"/>
      <c r="C87" s="241"/>
      <c r="D87" s="241"/>
      <c r="E87" s="241"/>
      <c r="F87" s="241"/>
      <c r="G87" s="241"/>
      <c r="H87" s="241"/>
      <c r="I87" s="241"/>
    </row>
    <row r="88" spans="1:9" s="608" customFormat="1" ht="12.75">
      <c r="A88" s="595"/>
      <c r="B88" s="241"/>
      <c r="C88" s="241"/>
      <c r="D88" s="241"/>
      <c r="E88" s="241"/>
      <c r="F88" s="241"/>
      <c r="G88" s="241"/>
      <c r="H88" s="241"/>
      <c r="I88" s="241"/>
    </row>
    <row r="89" spans="1:9" s="608" customFormat="1" ht="12.75">
      <c r="A89" s="595"/>
      <c r="B89" s="241"/>
      <c r="C89" s="241"/>
      <c r="D89" s="241"/>
      <c r="E89" s="241"/>
      <c r="F89" s="241"/>
      <c r="G89" s="241"/>
      <c r="H89" s="241"/>
      <c r="I89" s="241"/>
    </row>
    <row r="90" spans="1:9" s="608" customFormat="1" ht="12.75">
      <c r="A90" s="595"/>
      <c r="B90" s="241"/>
      <c r="C90" s="241"/>
      <c r="D90" s="241"/>
      <c r="E90" s="241"/>
      <c r="F90" s="241"/>
      <c r="G90" s="241"/>
      <c r="H90" s="241"/>
      <c r="I90" s="241"/>
    </row>
    <row r="91" spans="1:9" s="608" customFormat="1" ht="12.75">
      <c r="A91" s="595"/>
      <c r="B91" s="241"/>
      <c r="C91" s="241"/>
      <c r="D91" s="241"/>
      <c r="E91" s="241"/>
      <c r="F91" s="241"/>
      <c r="G91" s="241"/>
      <c r="H91" s="241"/>
      <c r="I91" s="241"/>
    </row>
    <row r="92" spans="1:9" s="608" customFormat="1" ht="12.75">
      <c r="A92" s="595"/>
      <c r="B92" s="241"/>
      <c r="C92" s="241"/>
      <c r="D92" s="241"/>
      <c r="E92" s="241"/>
      <c r="F92" s="241"/>
      <c r="G92" s="241"/>
      <c r="H92" s="241"/>
      <c r="I92" s="241"/>
    </row>
    <row r="93" spans="1:9" s="608" customFormat="1" ht="12.75">
      <c r="A93" s="595"/>
      <c r="B93" s="241"/>
      <c r="C93" s="241"/>
      <c r="D93" s="241"/>
      <c r="E93" s="241"/>
      <c r="F93" s="241"/>
      <c r="G93" s="241"/>
      <c r="H93" s="241"/>
      <c r="I93" s="241"/>
    </row>
    <row r="94" spans="1:9" s="608" customFormat="1" ht="12.75">
      <c r="A94" s="595"/>
      <c r="B94" s="241"/>
      <c r="C94" s="241"/>
      <c r="D94" s="241"/>
      <c r="E94" s="241"/>
      <c r="F94" s="241"/>
      <c r="G94" s="241"/>
      <c r="H94" s="241"/>
      <c r="I94" s="241"/>
    </row>
    <row r="95" spans="1:9" s="608" customFormat="1" ht="12.75">
      <c r="A95" s="595"/>
      <c r="B95" s="241"/>
      <c r="C95" s="241"/>
      <c r="D95" s="241"/>
      <c r="E95" s="241"/>
      <c r="F95" s="241"/>
      <c r="G95" s="241"/>
      <c r="H95" s="241"/>
      <c r="I95" s="241"/>
    </row>
    <row r="96" spans="1:9" s="608" customFormat="1" ht="12.75">
      <c r="A96" s="595"/>
      <c r="B96" s="241"/>
      <c r="C96" s="241"/>
      <c r="D96" s="241"/>
      <c r="E96" s="241"/>
      <c r="F96" s="241"/>
      <c r="G96" s="241"/>
      <c r="H96" s="241"/>
      <c r="I96" s="241"/>
    </row>
    <row r="97" spans="1:9" s="608" customFormat="1" ht="12.75">
      <c r="A97" s="595"/>
      <c r="B97" s="241"/>
      <c r="C97" s="241"/>
      <c r="D97" s="241"/>
      <c r="E97" s="241"/>
      <c r="F97" s="241"/>
      <c r="G97" s="241"/>
      <c r="H97" s="241"/>
      <c r="I97" s="241"/>
    </row>
    <row r="98" spans="1:9" s="608" customFormat="1" ht="12.75">
      <c r="A98" s="595"/>
      <c r="B98" s="241"/>
      <c r="C98" s="241"/>
      <c r="D98" s="241"/>
      <c r="E98" s="241"/>
      <c r="F98" s="241"/>
      <c r="G98" s="241"/>
      <c r="H98" s="241"/>
      <c r="I98" s="241"/>
    </row>
    <row r="99" spans="1:9" s="608" customFormat="1" ht="12.75">
      <c r="A99" s="595"/>
      <c r="B99" s="241"/>
      <c r="C99" s="241"/>
      <c r="D99" s="241"/>
      <c r="E99" s="241"/>
      <c r="F99" s="241"/>
      <c r="G99" s="241"/>
      <c r="H99" s="241"/>
      <c r="I99" s="241"/>
    </row>
    <row r="100" spans="1:9" s="608" customFormat="1" ht="12.75">
      <c r="A100" s="595"/>
      <c r="B100" s="241"/>
      <c r="C100" s="241"/>
      <c r="D100" s="241"/>
      <c r="E100" s="241"/>
      <c r="F100" s="241"/>
      <c r="G100" s="241"/>
      <c r="H100" s="241"/>
      <c r="I100" s="241"/>
    </row>
    <row r="101" spans="1:9" s="608" customFormat="1" ht="12.75">
      <c r="A101" s="595"/>
      <c r="B101" s="241"/>
      <c r="C101" s="241"/>
      <c r="D101" s="241"/>
      <c r="E101" s="241"/>
      <c r="F101" s="241"/>
      <c r="G101" s="241"/>
      <c r="H101" s="241"/>
      <c r="I101" s="241"/>
    </row>
    <row r="102" spans="1:9" s="608" customFormat="1" ht="12.75">
      <c r="A102" s="595"/>
      <c r="B102" s="241"/>
      <c r="C102" s="241"/>
      <c r="D102" s="241"/>
      <c r="E102" s="241"/>
      <c r="F102" s="241"/>
      <c r="G102" s="241"/>
      <c r="H102" s="241"/>
      <c r="I102" s="241"/>
    </row>
    <row r="103" spans="1:9" s="608" customFormat="1" ht="12.75">
      <c r="A103" s="595"/>
      <c r="B103" s="241"/>
      <c r="C103" s="241"/>
      <c r="D103" s="241"/>
      <c r="E103" s="241"/>
      <c r="F103" s="241"/>
      <c r="G103" s="241"/>
      <c r="H103" s="241"/>
      <c r="I103" s="241"/>
    </row>
    <row r="104" spans="1:9" s="608" customFormat="1" ht="12.75">
      <c r="A104" s="595"/>
      <c r="B104" s="241"/>
      <c r="C104" s="241"/>
      <c r="D104" s="241"/>
      <c r="E104" s="241"/>
      <c r="F104" s="241"/>
      <c r="G104" s="241"/>
      <c r="H104" s="241"/>
      <c r="I104" s="241"/>
    </row>
    <row r="105" spans="1:9" s="608" customFormat="1" ht="12.75">
      <c r="A105" s="595"/>
      <c r="B105" s="241"/>
      <c r="C105" s="241"/>
      <c r="D105" s="241"/>
      <c r="E105" s="241"/>
      <c r="F105" s="241"/>
      <c r="G105" s="241"/>
      <c r="H105" s="241"/>
      <c r="I105" s="241"/>
    </row>
    <row r="106" spans="1:9" s="608" customFormat="1" ht="12.75">
      <c r="A106" s="595"/>
      <c r="B106" s="241"/>
      <c r="C106" s="241"/>
      <c r="D106" s="241"/>
      <c r="E106" s="241"/>
      <c r="F106" s="241"/>
      <c r="G106" s="241"/>
      <c r="H106" s="241"/>
      <c r="I106" s="241"/>
    </row>
    <row r="107" spans="1:9" s="608" customFormat="1" ht="12.75">
      <c r="A107" s="595"/>
      <c r="B107" s="241"/>
      <c r="C107" s="241"/>
      <c r="D107" s="241"/>
      <c r="E107" s="241"/>
      <c r="F107" s="241"/>
      <c r="G107" s="241"/>
      <c r="H107" s="241"/>
      <c r="I107" s="241"/>
    </row>
    <row r="108" spans="1:9" s="608" customFormat="1" ht="12.75">
      <c r="A108" s="595"/>
      <c r="B108" s="241"/>
      <c r="C108" s="241"/>
      <c r="D108" s="241"/>
      <c r="E108" s="241"/>
      <c r="F108" s="241"/>
      <c r="G108" s="241"/>
      <c r="H108" s="241"/>
      <c r="I108" s="241"/>
    </row>
    <row r="109" spans="1:9" s="608" customFormat="1" ht="12.75">
      <c r="A109" s="595"/>
      <c r="B109" s="241"/>
      <c r="C109" s="241"/>
      <c r="D109" s="241"/>
      <c r="E109" s="241"/>
      <c r="F109" s="241"/>
      <c r="G109" s="241"/>
      <c r="H109" s="241"/>
      <c r="I109" s="241"/>
    </row>
    <row r="110" spans="1:9" s="608" customFormat="1" ht="12.75">
      <c r="A110" s="595"/>
      <c r="B110" s="241"/>
      <c r="C110" s="241"/>
      <c r="D110" s="241"/>
      <c r="E110" s="241"/>
      <c r="F110" s="241"/>
      <c r="G110" s="241"/>
      <c r="H110" s="241"/>
      <c r="I110" s="241"/>
    </row>
    <row r="111" spans="1:9" s="608" customFormat="1" ht="12.75">
      <c r="A111" s="595"/>
      <c r="B111" s="241"/>
      <c r="C111" s="241"/>
      <c r="D111" s="241"/>
      <c r="E111" s="241"/>
      <c r="F111" s="241"/>
      <c r="G111" s="241"/>
      <c r="H111" s="241"/>
      <c r="I111" s="241"/>
    </row>
    <row r="112" spans="1:9" s="608" customFormat="1" ht="12.75">
      <c r="A112" s="595"/>
      <c r="B112" s="241"/>
      <c r="C112" s="241"/>
      <c r="D112" s="241"/>
      <c r="E112" s="241"/>
      <c r="F112" s="241"/>
      <c r="G112" s="241"/>
      <c r="H112" s="241"/>
      <c r="I112" s="241"/>
    </row>
    <row r="113" spans="1:9" s="608" customFormat="1" ht="12.75">
      <c r="A113" s="595"/>
      <c r="B113" s="241"/>
      <c r="C113" s="241"/>
      <c r="D113" s="241"/>
      <c r="E113" s="241"/>
      <c r="F113" s="241"/>
      <c r="G113" s="241"/>
      <c r="H113" s="241"/>
      <c r="I113" s="241"/>
    </row>
    <row r="114" spans="1:9" s="608" customFormat="1" ht="12.75">
      <c r="A114" s="595"/>
      <c r="B114" s="241"/>
      <c r="C114" s="241"/>
      <c r="D114" s="241"/>
      <c r="E114" s="241"/>
      <c r="F114" s="241"/>
      <c r="G114" s="241"/>
      <c r="H114" s="241"/>
      <c r="I114" s="241"/>
    </row>
    <row r="115" spans="1:9" s="608" customFormat="1" ht="12.75">
      <c r="A115" s="595"/>
      <c r="B115" s="241"/>
      <c r="C115" s="241"/>
      <c r="D115" s="241"/>
      <c r="E115" s="241"/>
      <c r="F115" s="241"/>
      <c r="G115" s="241"/>
      <c r="H115" s="241"/>
      <c r="I115" s="241"/>
    </row>
    <row r="116" spans="1:9" s="608" customFormat="1" ht="12.75">
      <c r="A116" s="595"/>
      <c r="B116" s="241"/>
      <c r="C116" s="241"/>
      <c r="D116" s="241"/>
      <c r="E116" s="241"/>
      <c r="F116" s="241"/>
      <c r="G116" s="241"/>
      <c r="H116" s="241"/>
      <c r="I116" s="241"/>
    </row>
    <row r="117" spans="1:9" s="608" customFormat="1" ht="12.75">
      <c r="A117" s="595"/>
      <c r="B117" s="241"/>
      <c r="C117" s="241"/>
      <c r="D117" s="241"/>
      <c r="E117" s="241"/>
      <c r="F117" s="241"/>
      <c r="G117" s="241"/>
      <c r="H117" s="241"/>
      <c r="I117" s="241"/>
    </row>
    <row r="118" spans="1:9" s="608" customFormat="1" ht="12.75">
      <c r="A118" s="595"/>
      <c r="B118" s="241"/>
      <c r="C118" s="241"/>
      <c r="D118" s="241"/>
      <c r="E118" s="241"/>
      <c r="F118" s="241"/>
      <c r="G118" s="241"/>
      <c r="H118" s="241"/>
      <c r="I118" s="241"/>
    </row>
    <row r="119" spans="1:9" s="608" customFormat="1" ht="12.75">
      <c r="A119" s="595"/>
      <c r="B119" s="241"/>
      <c r="C119" s="241"/>
      <c r="D119" s="241"/>
      <c r="E119" s="241"/>
      <c r="F119" s="241"/>
      <c r="G119" s="241"/>
      <c r="H119" s="241"/>
      <c r="I119" s="241"/>
    </row>
    <row r="120" spans="1:9" s="608" customFormat="1" ht="12.75">
      <c r="A120" s="595"/>
      <c r="B120" s="241"/>
      <c r="C120" s="241"/>
      <c r="D120" s="241"/>
      <c r="E120" s="241"/>
      <c r="F120" s="241"/>
      <c r="G120" s="241"/>
      <c r="H120" s="241"/>
      <c r="I120" s="241"/>
    </row>
    <row r="121" spans="1:9" s="608" customFormat="1" ht="12.75">
      <c r="A121" s="595"/>
      <c r="B121" s="241"/>
      <c r="C121" s="241"/>
      <c r="D121" s="241"/>
      <c r="E121" s="241"/>
      <c r="F121" s="241"/>
      <c r="G121" s="241"/>
      <c r="H121" s="241"/>
      <c r="I121" s="241"/>
    </row>
    <row r="122" spans="1:9" s="608" customFormat="1" ht="12.75">
      <c r="A122" s="595"/>
      <c r="B122" s="241"/>
      <c r="C122" s="241"/>
      <c r="D122" s="241"/>
      <c r="E122" s="241"/>
      <c r="F122" s="241"/>
      <c r="G122" s="241"/>
      <c r="H122" s="241"/>
      <c r="I122" s="241"/>
    </row>
    <row r="123" spans="1:9" s="608" customFormat="1" ht="12.75">
      <c r="A123" s="595"/>
      <c r="B123" s="241"/>
      <c r="C123" s="241"/>
      <c r="D123" s="241"/>
      <c r="E123" s="241"/>
      <c r="F123" s="241"/>
      <c r="G123" s="241"/>
      <c r="H123" s="241"/>
      <c r="I123" s="241"/>
    </row>
    <row r="124" spans="1:9" s="608" customFormat="1" ht="12.75">
      <c r="A124" s="595"/>
      <c r="B124" s="241"/>
      <c r="C124" s="241"/>
      <c r="D124" s="241"/>
      <c r="E124" s="241"/>
      <c r="F124" s="241"/>
      <c r="G124" s="241"/>
      <c r="H124" s="241"/>
      <c r="I124" s="241"/>
    </row>
    <row r="125" spans="1:9" s="608" customFormat="1" ht="12.75">
      <c r="A125" s="595"/>
      <c r="B125" s="241"/>
      <c r="C125" s="241"/>
      <c r="D125" s="241"/>
      <c r="E125" s="241"/>
      <c r="F125" s="241"/>
      <c r="G125" s="241"/>
      <c r="H125" s="241"/>
      <c r="I125" s="241"/>
    </row>
    <row r="126" spans="1:9" s="608" customFormat="1" ht="12.75">
      <c r="A126" s="595"/>
      <c r="B126" s="241"/>
      <c r="C126" s="241"/>
      <c r="D126" s="241"/>
      <c r="E126" s="241"/>
      <c r="F126" s="241"/>
      <c r="G126" s="241"/>
      <c r="H126" s="241"/>
      <c r="I126" s="241"/>
    </row>
    <row r="127" spans="1:9" s="608" customFormat="1" ht="12.75">
      <c r="A127" s="595"/>
      <c r="B127" s="241"/>
      <c r="C127" s="241"/>
      <c r="D127" s="241"/>
      <c r="E127" s="241"/>
      <c r="F127" s="241"/>
      <c r="G127" s="241"/>
      <c r="H127" s="241"/>
      <c r="I127" s="241"/>
    </row>
    <row r="128" spans="1:9" s="608" customFormat="1" ht="12.75">
      <c r="A128" s="595"/>
      <c r="B128" s="241"/>
      <c r="C128" s="241"/>
      <c r="D128" s="241"/>
      <c r="E128" s="241"/>
      <c r="F128" s="241"/>
      <c r="G128" s="241"/>
      <c r="H128" s="241"/>
      <c r="I128" s="241"/>
    </row>
    <row r="129" spans="1:9" s="608" customFormat="1" ht="12.75">
      <c r="A129" s="595"/>
      <c r="B129" s="241"/>
      <c r="C129" s="241"/>
      <c r="D129" s="241"/>
      <c r="E129" s="241"/>
      <c r="F129" s="241"/>
      <c r="G129" s="241"/>
      <c r="H129" s="241"/>
      <c r="I129" s="241"/>
    </row>
    <row r="130" spans="1:9" s="608" customFormat="1" ht="12.75">
      <c r="A130" s="595"/>
      <c r="B130" s="241"/>
      <c r="C130" s="241"/>
      <c r="D130" s="241"/>
      <c r="E130" s="241"/>
      <c r="F130" s="241"/>
      <c r="G130" s="241"/>
      <c r="H130" s="241"/>
      <c r="I130" s="241"/>
    </row>
    <row r="131" spans="1:9" s="608" customFormat="1" ht="12.75">
      <c r="A131" s="595"/>
      <c r="B131" s="241"/>
      <c r="C131" s="241"/>
      <c r="D131" s="241"/>
      <c r="E131" s="241"/>
      <c r="F131" s="241"/>
      <c r="G131" s="241"/>
      <c r="H131" s="241"/>
      <c r="I131" s="241"/>
    </row>
    <row r="132" spans="1:9" s="608" customFormat="1" ht="12.75">
      <c r="A132" s="595"/>
      <c r="B132" s="241"/>
      <c r="C132" s="241"/>
      <c r="D132" s="241"/>
      <c r="E132" s="241"/>
      <c r="F132" s="241"/>
      <c r="G132" s="241"/>
      <c r="H132" s="241"/>
      <c r="I132" s="241"/>
    </row>
    <row r="133" spans="1:9" s="608" customFormat="1" ht="12.75">
      <c r="A133" s="595"/>
      <c r="B133" s="241"/>
      <c r="C133" s="241"/>
      <c r="D133" s="241"/>
      <c r="E133" s="241"/>
      <c r="F133" s="241"/>
      <c r="G133" s="241"/>
      <c r="H133" s="241"/>
      <c r="I133" s="241"/>
    </row>
    <row r="134" spans="1:9" s="608" customFormat="1" ht="12.75">
      <c r="A134" s="595"/>
      <c r="B134" s="241"/>
      <c r="C134" s="241"/>
      <c r="D134" s="241"/>
      <c r="E134" s="241"/>
      <c r="F134" s="241"/>
      <c r="G134" s="241"/>
      <c r="H134" s="241"/>
      <c r="I134" s="241"/>
    </row>
    <row r="135" spans="1:9" s="608" customFormat="1" ht="12.75">
      <c r="A135" s="595"/>
      <c r="B135" s="241"/>
      <c r="C135" s="241"/>
      <c r="D135" s="241"/>
      <c r="E135" s="241"/>
      <c r="F135" s="241"/>
      <c r="G135" s="241"/>
      <c r="H135" s="241"/>
      <c r="I135" s="241"/>
    </row>
    <row r="136" spans="1:9" s="608" customFormat="1" ht="12.75">
      <c r="A136" s="595"/>
      <c r="B136" s="241"/>
      <c r="C136" s="241"/>
      <c r="D136" s="241"/>
      <c r="E136" s="241"/>
      <c r="F136" s="241"/>
      <c r="G136" s="241"/>
      <c r="H136" s="241"/>
      <c r="I136" s="241"/>
    </row>
    <row r="137" spans="1:9" s="608" customFormat="1" ht="12.75">
      <c r="A137" s="595"/>
      <c r="B137" s="241"/>
      <c r="C137" s="241"/>
      <c r="D137" s="241"/>
      <c r="E137" s="241"/>
      <c r="F137" s="241"/>
      <c r="G137" s="241"/>
      <c r="H137" s="241"/>
      <c r="I137" s="241"/>
    </row>
    <row r="138" spans="1:9" s="608" customFormat="1" ht="12.75">
      <c r="A138" s="595"/>
      <c r="B138" s="241"/>
      <c r="C138" s="241"/>
      <c r="D138" s="241"/>
      <c r="E138" s="241"/>
      <c r="F138" s="241"/>
      <c r="G138" s="241"/>
      <c r="H138" s="241"/>
      <c r="I138" s="241"/>
    </row>
    <row r="139" spans="1:9" s="608" customFormat="1" ht="12.75">
      <c r="A139" s="595"/>
      <c r="B139" s="241"/>
      <c r="C139" s="241"/>
      <c r="D139" s="241"/>
      <c r="E139" s="241"/>
      <c r="F139" s="241"/>
      <c r="G139" s="241"/>
      <c r="H139" s="241"/>
      <c r="I139" s="241"/>
    </row>
    <row r="140" spans="1:9" s="608" customFormat="1" ht="12.75">
      <c r="A140" s="595"/>
      <c r="B140" s="241"/>
      <c r="C140" s="241"/>
      <c r="D140" s="241"/>
      <c r="E140" s="241"/>
      <c r="F140" s="241"/>
      <c r="G140" s="241"/>
      <c r="H140" s="241"/>
      <c r="I140" s="241"/>
    </row>
    <row r="141" spans="1:9" s="608" customFormat="1" ht="12.75">
      <c r="A141" s="595"/>
      <c r="B141" s="241"/>
      <c r="C141" s="241"/>
      <c r="D141" s="241"/>
      <c r="E141" s="241"/>
      <c r="F141" s="241"/>
      <c r="G141" s="241"/>
      <c r="H141" s="241"/>
      <c r="I141" s="241"/>
    </row>
    <row r="142" spans="1:9" s="608" customFormat="1" ht="12.75">
      <c r="A142" s="595"/>
      <c r="B142" s="241"/>
      <c r="C142" s="241"/>
      <c r="D142" s="241"/>
      <c r="E142" s="241"/>
      <c r="F142" s="241"/>
      <c r="G142" s="241"/>
      <c r="H142" s="241"/>
      <c r="I142" s="241"/>
    </row>
    <row r="143" spans="1:9" s="608" customFormat="1" ht="12.75">
      <c r="A143" s="595"/>
      <c r="B143" s="241"/>
      <c r="C143" s="241"/>
      <c r="D143" s="241"/>
      <c r="E143" s="241"/>
      <c r="F143" s="241"/>
      <c r="G143" s="241"/>
      <c r="H143" s="241"/>
      <c r="I143" s="241"/>
    </row>
    <row r="144" spans="1:9" s="608" customFormat="1" ht="12.75">
      <c r="A144" s="595"/>
      <c r="B144" s="241"/>
      <c r="C144" s="241"/>
      <c r="D144" s="241"/>
      <c r="E144" s="241"/>
      <c r="F144" s="241"/>
      <c r="G144" s="241"/>
      <c r="H144" s="241"/>
      <c r="I144" s="241"/>
    </row>
    <row r="145" spans="1:9" s="608" customFormat="1" ht="12.75">
      <c r="A145" s="595"/>
      <c r="B145" s="241"/>
      <c r="C145" s="241"/>
      <c r="D145" s="241"/>
      <c r="E145" s="241"/>
      <c r="F145" s="241"/>
      <c r="G145" s="241"/>
      <c r="H145" s="241"/>
      <c r="I145" s="241"/>
    </row>
    <row r="146" spans="1:9" s="608" customFormat="1" ht="12.75">
      <c r="A146" s="595"/>
      <c r="B146" s="241"/>
      <c r="C146" s="241"/>
      <c r="D146" s="241"/>
      <c r="E146" s="241"/>
      <c r="F146" s="241"/>
      <c r="G146" s="241"/>
      <c r="H146" s="241"/>
      <c r="I146" s="241"/>
    </row>
    <row r="147" spans="1:9" s="608" customFormat="1" ht="12.75">
      <c r="A147" s="595"/>
      <c r="B147" s="241"/>
      <c r="C147" s="241"/>
      <c r="D147" s="241"/>
      <c r="E147" s="241"/>
      <c r="F147" s="241"/>
      <c r="G147" s="241"/>
      <c r="H147" s="241"/>
      <c r="I147" s="241"/>
    </row>
    <row r="148" spans="1:9" s="608" customFormat="1" ht="12.75">
      <c r="A148" s="595"/>
      <c r="B148" s="241"/>
      <c r="C148" s="241"/>
      <c r="D148" s="241"/>
      <c r="E148" s="241"/>
      <c r="F148" s="241"/>
      <c r="G148" s="241"/>
      <c r="H148" s="241"/>
      <c r="I148" s="241"/>
    </row>
    <row r="149" spans="1:9" s="608" customFormat="1" ht="12.75">
      <c r="A149" s="595"/>
      <c r="B149" s="241"/>
      <c r="C149" s="241"/>
      <c r="D149" s="241"/>
      <c r="E149" s="241"/>
      <c r="F149" s="241"/>
      <c r="G149" s="241"/>
      <c r="H149" s="241"/>
      <c r="I149" s="241"/>
    </row>
    <row r="150" spans="1:9" s="608" customFormat="1" ht="12.75">
      <c r="A150" s="595"/>
      <c r="B150" s="241"/>
      <c r="C150" s="241"/>
      <c r="D150" s="241"/>
      <c r="E150" s="241"/>
      <c r="F150" s="241"/>
      <c r="G150" s="241"/>
      <c r="H150" s="241"/>
      <c r="I150" s="241"/>
    </row>
    <row r="151" spans="1:9" s="608" customFormat="1" ht="12.75">
      <c r="A151" s="595"/>
      <c r="B151" s="241"/>
      <c r="C151" s="241"/>
      <c r="D151" s="241"/>
      <c r="E151" s="241"/>
      <c r="F151" s="241"/>
      <c r="G151" s="241"/>
      <c r="H151" s="241"/>
      <c r="I151" s="241"/>
    </row>
    <row r="152" spans="1:9" s="608" customFormat="1" ht="12.75">
      <c r="A152" s="595"/>
      <c r="B152" s="241"/>
      <c r="C152" s="241"/>
      <c r="D152" s="241"/>
      <c r="E152" s="241"/>
      <c r="F152" s="241"/>
      <c r="G152" s="241"/>
      <c r="H152" s="241"/>
      <c r="I152" s="241"/>
    </row>
    <row r="153" spans="1:9" s="608" customFormat="1" ht="12.75">
      <c r="A153" s="595"/>
      <c r="B153" s="241"/>
      <c r="C153" s="241"/>
      <c r="D153" s="241"/>
      <c r="E153" s="241"/>
      <c r="F153" s="241"/>
      <c r="G153" s="241"/>
      <c r="H153" s="241"/>
      <c r="I153" s="241"/>
    </row>
    <row r="154" spans="1:9" s="608" customFormat="1" ht="12.75">
      <c r="A154" s="595"/>
      <c r="B154" s="241"/>
      <c r="C154" s="241"/>
      <c r="D154" s="241"/>
      <c r="E154" s="241"/>
      <c r="F154" s="241"/>
      <c r="G154" s="241"/>
      <c r="H154" s="241"/>
      <c r="I154" s="241"/>
    </row>
    <row r="155" spans="1:9" s="608" customFormat="1" ht="12.75">
      <c r="A155" s="595"/>
      <c r="B155" s="241"/>
      <c r="C155" s="241"/>
      <c r="D155" s="241"/>
      <c r="E155" s="241"/>
      <c r="F155" s="241"/>
      <c r="G155" s="241"/>
      <c r="H155" s="241"/>
      <c r="I155" s="241"/>
    </row>
    <row r="156" spans="1:9" s="608" customFormat="1" ht="12.75">
      <c r="A156" s="595"/>
      <c r="B156" s="241"/>
      <c r="C156" s="241"/>
      <c r="D156" s="241"/>
      <c r="E156" s="241"/>
      <c r="F156" s="241"/>
      <c r="G156" s="241"/>
      <c r="H156" s="241"/>
      <c r="I156" s="241"/>
    </row>
    <row r="157" spans="1:9" s="608" customFormat="1" ht="12.75">
      <c r="A157" s="595"/>
      <c r="B157" s="241"/>
      <c r="C157" s="241"/>
      <c r="D157" s="241"/>
      <c r="E157" s="241"/>
      <c r="F157" s="241"/>
      <c r="G157" s="241"/>
      <c r="H157" s="241"/>
      <c r="I157" s="241"/>
    </row>
    <row r="158" spans="1:9" s="608" customFormat="1" ht="12.75">
      <c r="A158" s="595"/>
      <c r="B158" s="241"/>
      <c r="C158" s="241"/>
      <c r="D158" s="241"/>
      <c r="E158" s="241"/>
      <c r="F158" s="241"/>
      <c r="G158" s="241"/>
      <c r="H158" s="241"/>
      <c r="I158" s="241"/>
    </row>
    <row r="159" spans="1:9" s="608" customFormat="1" ht="12.75">
      <c r="A159" s="595"/>
      <c r="B159" s="241"/>
      <c r="C159" s="241"/>
      <c r="D159" s="241"/>
      <c r="E159" s="241"/>
      <c r="F159" s="241"/>
      <c r="G159" s="241"/>
      <c r="H159" s="241"/>
      <c r="I159" s="241"/>
    </row>
    <row r="160" spans="1:9" s="608" customFormat="1" ht="12.75">
      <c r="A160" s="595"/>
      <c r="B160" s="241"/>
      <c r="C160" s="241"/>
      <c r="D160" s="241"/>
      <c r="E160" s="241"/>
      <c r="F160" s="241"/>
      <c r="G160" s="241"/>
      <c r="H160" s="241"/>
      <c r="I160" s="241"/>
    </row>
    <row r="161" spans="1:9" s="608" customFormat="1" ht="12.75">
      <c r="A161" s="595"/>
      <c r="B161" s="241"/>
      <c r="C161" s="241"/>
      <c r="D161" s="241"/>
      <c r="E161" s="241"/>
      <c r="F161" s="241"/>
      <c r="G161" s="241"/>
      <c r="H161" s="241"/>
      <c r="I161" s="241"/>
    </row>
    <row r="162" spans="1:9" s="608" customFormat="1" ht="12.75">
      <c r="A162" s="595"/>
      <c r="B162" s="241"/>
      <c r="C162" s="241"/>
      <c r="D162" s="241"/>
      <c r="E162" s="241"/>
      <c r="F162" s="241"/>
      <c r="G162" s="241"/>
      <c r="H162" s="241"/>
      <c r="I162" s="241"/>
    </row>
    <row r="163" spans="1:9" s="608" customFormat="1" ht="12.75">
      <c r="A163" s="595"/>
      <c r="B163" s="241"/>
      <c r="C163" s="241"/>
      <c r="D163" s="241"/>
      <c r="E163" s="241"/>
      <c r="F163" s="241"/>
      <c r="G163" s="241"/>
      <c r="H163" s="241"/>
      <c r="I163" s="241"/>
    </row>
    <row r="164" spans="1:9" s="608" customFormat="1" ht="12.75">
      <c r="A164" s="595"/>
      <c r="B164" s="241"/>
      <c r="C164" s="241"/>
      <c r="D164" s="241"/>
      <c r="E164" s="241"/>
      <c r="F164" s="241"/>
      <c r="G164" s="241"/>
      <c r="H164" s="241"/>
      <c r="I164" s="241"/>
    </row>
  </sheetData>
  <mergeCells count="19">
    <mergeCell ref="C6:D6"/>
    <mergeCell ref="B13:C13"/>
    <mergeCell ref="B15:E15"/>
    <mergeCell ref="C18:E18"/>
    <mergeCell ref="B19:C21"/>
    <mergeCell ref="D19:E19"/>
    <mergeCell ref="D20:E20"/>
    <mergeCell ref="B22:C22"/>
    <mergeCell ref="B23:C23"/>
    <mergeCell ref="B24:C24"/>
    <mergeCell ref="C27:F27"/>
    <mergeCell ref="B28:C30"/>
    <mergeCell ref="D28:F28"/>
    <mergeCell ref="D29:F29"/>
    <mergeCell ref="B31:C31"/>
    <mergeCell ref="B32:C32"/>
    <mergeCell ref="B33:C33"/>
    <mergeCell ref="B34:C34"/>
    <mergeCell ref="B36:F36"/>
  </mergeCells>
  <printOptions horizontalCentered="1"/>
  <pageMargins left="0.39375" right="0.19652777777777777" top="0.5902777777777778" bottom="0.5902777777777778" header="0" footer="0.5118055555555556"/>
  <pageSetup firstPageNumber="15" useFirstPageNumber="1" horizontalDpi="300" verticalDpi="300" orientation="portrait" paperSize="9"/>
  <headerFooter alignWithMargins="0">
    <oddHeader>&amp;L&amp;"Arial,Kursywa"&amp;8Sprawozdanie finansowe za 2006 rok
Samodzielnego Zespołu Przychodni Specjalistycznych we Włocławku</oddHeader>
  </headerFooter>
</worksheet>
</file>

<file path=xl/worksheets/sheet22.xml><?xml version="1.0" encoding="utf-8"?>
<worksheet xmlns="http://schemas.openxmlformats.org/spreadsheetml/2006/main" xmlns:r="http://schemas.openxmlformats.org/officeDocument/2006/relationships">
  <sheetPr codeName="Arkusz22"/>
  <dimension ref="A1:H222"/>
  <sheetViews>
    <sheetView workbookViewId="0" topLeftCell="A1">
      <selection activeCell="A1" sqref="A1"/>
    </sheetView>
  </sheetViews>
  <sheetFormatPr defaultColWidth="9.00390625" defaultRowHeight="12.75"/>
  <cols>
    <col min="1" max="1" width="4.00390625" style="615" customWidth="1"/>
    <col min="2" max="2" width="5.25390625" style="616" customWidth="1"/>
    <col min="3" max="3" width="13.00390625" style="188" customWidth="1"/>
    <col min="4" max="4" width="13.875" style="188" customWidth="1"/>
    <col min="5" max="5" width="15.75390625" style="188" customWidth="1"/>
    <col min="6" max="6" width="15.125" style="188" customWidth="1"/>
    <col min="7" max="7" width="15.75390625" style="188" customWidth="1"/>
    <col min="8" max="16384" width="9.125" style="188" customWidth="1"/>
  </cols>
  <sheetData>
    <row r="1" spans="1:8" s="241" customFormat="1" ht="39.75" customHeight="1">
      <c r="A1" s="617" t="s">
        <v>1061</v>
      </c>
      <c r="B1" s="617"/>
      <c r="C1" s="617"/>
      <c r="D1" s="617"/>
      <c r="E1" s="617"/>
      <c r="F1" s="617"/>
      <c r="G1" s="617"/>
      <c r="H1" s="617"/>
    </row>
    <row r="2" spans="1:2" s="241" customFormat="1" ht="10.5">
      <c r="A2" s="615"/>
      <c r="B2" s="239"/>
    </row>
    <row r="3" spans="1:8" s="241" customFormat="1" ht="24.75" customHeight="1">
      <c r="A3" s="618" t="s">
        <v>2</v>
      </c>
      <c r="B3" s="619" t="s">
        <v>1062</v>
      </c>
      <c r="C3" s="619"/>
      <c r="D3" s="619"/>
      <c r="E3" s="619"/>
      <c r="F3" s="619"/>
      <c r="G3" s="619"/>
      <c r="H3" s="619"/>
    </row>
    <row r="4" spans="1:2" s="241" customFormat="1" ht="10.5">
      <c r="A4" s="615"/>
      <c r="B4" s="239"/>
    </row>
    <row r="5" spans="1:8" s="241" customFormat="1" ht="32.25" customHeight="1">
      <c r="A5" s="615"/>
      <c r="B5" s="620" t="s">
        <v>1063</v>
      </c>
      <c r="C5" s="620"/>
      <c r="D5" s="620"/>
      <c r="E5" s="620"/>
      <c r="F5" s="620"/>
      <c r="G5" s="620"/>
      <c r="H5" s="620"/>
    </row>
    <row r="6" spans="1:2" s="241" customFormat="1" ht="10.5">
      <c r="A6" s="615"/>
      <c r="B6" s="239"/>
    </row>
    <row r="7" spans="1:8" s="241" customFormat="1" ht="26.25" customHeight="1">
      <c r="A7" s="618" t="s">
        <v>21</v>
      </c>
      <c r="B7" s="619" t="s">
        <v>1064</v>
      </c>
      <c r="C7" s="619"/>
      <c r="D7" s="619"/>
      <c r="E7" s="619"/>
      <c r="F7" s="619"/>
      <c r="G7" s="619"/>
      <c r="H7" s="619"/>
    </row>
    <row r="8" spans="1:2" s="241" customFormat="1" ht="10.5">
      <c r="A8" s="615"/>
      <c r="B8" s="239"/>
    </row>
    <row r="9" spans="1:8" s="241" customFormat="1" ht="41.25" customHeight="1">
      <c r="A9" s="615"/>
      <c r="B9" s="620" t="s">
        <v>1065</v>
      </c>
      <c r="C9" s="620"/>
      <c r="D9" s="620"/>
      <c r="E9" s="620"/>
      <c r="F9" s="620"/>
      <c r="G9" s="620"/>
      <c r="H9" s="620"/>
    </row>
    <row r="10" spans="1:8" s="241" customFormat="1" ht="43.5" customHeight="1">
      <c r="A10" s="615"/>
      <c r="B10" s="621"/>
      <c r="C10" s="621"/>
      <c r="D10" s="621"/>
      <c r="E10" s="621"/>
      <c r="F10" s="621"/>
      <c r="G10" s="621"/>
      <c r="H10" s="621"/>
    </row>
    <row r="11" spans="1:2" s="241" customFormat="1" ht="10.5">
      <c r="A11" s="615"/>
      <c r="B11" s="239"/>
    </row>
    <row r="12" spans="1:2" s="241" customFormat="1" ht="10.5">
      <c r="A12" s="618" t="s">
        <v>26</v>
      </c>
      <c r="B12" s="578" t="s">
        <v>1066</v>
      </c>
    </row>
    <row r="13" spans="1:2" s="241" customFormat="1" ht="10.5">
      <c r="A13" s="615"/>
      <c r="B13" s="239"/>
    </row>
    <row r="14" spans="1:8" s="241" customFormat="1" ht="30.75" customHeight="1">
      <c r="A14" s="615"/>
      <c r="B14" s="622" t="s">
        <v>1067</v>
      </c>
      <c r="C14" s="622"/>
      <c r="D14" s="622"/>
      <c r="E14" s="622"/>
      <c r="F14" s="622"/>
      <c r="G14" s="622"/>
      <c r="H14" s="622"/>
    </row>
    <row r="15" spans="1:2" s="241" customFormat="1" ht="10.5">
      <c r="A15" s="615"/>
      <c r="B15" s="239"/>
    </row>
    <row r="16" spans="1:2" s="241" customFormat="1" ht="10.5">
      <c r="A16" s="615"/>
      <c r="B16" s="239"/>
    </row>
    <row r="17" spans="1:8" s="241" customFormat="1" ht="28.5" customHeight="1">
      <c r="A17" s="618" t="s">
        <v>30</v>
      </c>
      <c r="B17" s="619" t="s">
        <v>1068</v>
      </c>
      <c r="C17" s="619"/>
      <c r="D17" s="619"/>
      <c r="E17" s="619"/>
      <c r="F17" s="619"/>
      <c r="G17" s="619"/>
      <c r="H17" s="619"/>
    </row>
    <row r="18" spans="1:2" s="241" customFormat="1" ht="10.5">
      <c r="A18" s="615"/>
      <c r="B18" s="239"/>
    </row>
    <row r="19" spans="1:8" s="241" customFormat="1" ht="29.25" customHeight="1">
      <c r="A19" s="615"/>
      <c r="B19" s="620" t="s">
        <v>1069</v>
      </c>
      <c r="C19" s="620"/>
      <c r="D19" s="620"/>
      <c r="E19" s="620"/>
      <c r="F19" s="620"/>
      <c r="G19" s="620"/>
      <c r="H19" s="620"/>
    </row>
    <row r="20" spans="1:2" s="241" customFormat="1" ht="10.5">
      <c r="A20" s="615"/>
      <c r="B20" s="239"/>
    </row>
    <row r="21" spans="1:2" s="241" customFormat="1" ht="10.5">
      <c r="A21" s="615"/>
      <c r="B21" s="239"/>
    </row>
    <row r="22" spans="1:8" s="241" customFormat="1" ht="10.5">
      <c r="A22" s="617" t="s">
        <v>1070</v>
      </c>
      <c r="B22" s="617"/>
      <c r="C22" s="617"/>
      <c r="D22" s="617"/>
      <c r="E22" s="617"/>
      <c r="F22" s="617"/>
      <c r="G22" s="617"/>
      <c r="H22" s="617"/>
    </row>
    <row r="23" spans="1:2" s="241" customFormat="1" ht="10.5">
      <c r="A23" s="615"/>
      <c r="B23" s="239"/>
    </row>
    <row r="24" spans="1:8" s="253" customFormat="1" ht="10.5">
      <c r="A24" s="618" t="s">
        <v>1071</v>
      </c>
      <c r="B24" s="617" t="s">
        <v>1072</v>
      </c>
      <c r="C24" s="617"/>
      <c r="D24" s="617"/>
      <c r="E24" s="617"/>
      <c r="F24" s="617"/>
      <c r="G24" s="617"/>
      <c r="H24" s="617"/>
    </row>
    <row r="25" spans="1:8" s="241" customFormat="1" ht="10.5">
      <c r="A25" s="615"/>
      <c r="B25" s="239"/>
      <c r="C25" s="614"/>
      <c r="D25" s="614"/>
      <c r="E25" s="614"/>
      <c r="F25" s="614"/>
      <c r="G25" s="614"/>
      <c r="H25" s="614"/>
    </row>
    <row r="26" spans="1:8" s="241" customFormat="1" ht="18" customHeight="1">
      <c r="A26" s="615"/>
      <c r="B26" s="585" t="s">
        <v>1073</v>
      </c>
      <c r="C26" s="585" t="s">
        <v>89</v>
      </c>
      <c r="D26" s="585"/>
      <c r="E26" s="585"/>
      <c r="F26" s="585"/>
      <c r="G26" s="623"/>
      <c r="H26" s="614"/>
    </row>
    <row r="27" spans="1:8" s="241" customFormat="1" ht="18.75" customHeight="1">
      <c r="A27" s="615"/>
      <c r="B27" s="585">
        <v>1</v>
      </c>
      <c r="C27" s="624" t="s">
        <v>1074</v>
      </c>
      <c r="D27" s="624"/>
      <c r="E27" s="624"/>
      <c r="F27" s="624"/>
      <c r="G27" s="625"/>
      <c r="H27" s="614"/>
    </row>
    <row r="28" spans="1:8" s="241" customFormat="1" ht="24.75" customHeight="1">
      <c r="A28" s="615"/>
      <c r="B28" s="585">
        <v>2</v>
      </c>
      <c r="C28" s="624" t="s">
        <v>1075</v>
      </c>
      <c r="D28" s="624"/>
      <c r="E28" s="624"/>
      <c r="F28" s="624"/>
      <c r="G28" s="623"/>
      <c r="H28" s="614"/>
    </row>
    <row r="29" spans="1:8" s="241" customFormat="1" ht="26.25" customHeight="1">
      <c r="A29" s="615"/>
      <c r="B29" s="585">
        <v>3</v>
      </c>
      <c r="C29" s="624" t="s">
        <v>1076</v>
      </c>
      <c r="D29" s="624"/>
      <c r="E29" s="624"/>
      <c r="F29" s="624"/>
      <c r="G29" s="623"/>
      <c r="H29" s="614"/>
    </row>
    <row r="30" spans="1:8" s="241" customFormat="1" ht="17.25" customHeight="1">
      <c r="A30" s="615"/>
      <c r="B30" s="585">
        <v>4</v>
      </c>
      <c r="C30" s="624" t="s">
        <v>1077</v>
      </c>
      <c r="D30" s="624"/>
      <c r="E30" s="624"/>
      <c r="F30" s="624"/>
      <c r="G30" s="623"/>
      <c r="H30" s="614"/>
    </row>
    <row r="31" spans="1:8" s="241" customFormat="1" ht="17.25" customHeight="1">
      <c r="A31" s="615"/>
      <c r="B31" s="585">
        <v>5</v>
      </c>
      <c r="C31" s="624" t="s">
        <v>1078</v>
      </c>
      <c r="D31" s="624"/>
      <c r="E31" s="624"/>
      <c r="F31" s="624"/>
      <c r="G31" s="623"/>
      <c r="H31" s="614"/>
    </row>
    <row r="32" spans="1:8" s="241" customFormat="1" ht="17.25" customHeight="1">
      <c r="A32" s="615"/>
      <c r="B32" s="585">
        <v>6</v>
      </c>
      <c r="C32" s="624" t="s">
        <v>1079</v>
      </c>
      <c r="D32" s="624"/>
      <c r="E32" s="624"/>
      <c r="F32" s="624"/>
      <c r="G32" s="623"/>
      <c r="H32" s="614"/>
    </row>
    <row r="33" spans="1:8" s="241" customFormat="1" ht="17.25" customHeight="1">
      <c r="A33" s="615"/>
      <c r="B33" s="239"/>
      <c r="C33" s="626"/>
      <c r="D33" s="626"/>
      <c r="E33" s="626"/>
      <c r="F33" s="614"/>
      <c r="G33" s="614"/>
      <c r="H33" s="614"/>
    </row>
    <row r="34" spans="1:8" s="253" customFormat="1" ht="10.5">
      <c r="A34" s="618" t="s">
        <v>1080</v>
      </c>
      <c r="B34" s="617" t="s">
        <v>1081</v>
      </c>
      <c r="C34" s="617"/>
      <c r="D34" s="617"/>
      <c r="E34" s="617"/>
      <c r="F34" s="617"/>
      <c r="G34" s="617"/>
      <c r="H34" s="617"/>
    </row>
    <row r="35" spans="1:8" s="253" customFormat="1" ht="25.5" customHeight="1">
      <c r="A35" s="618"/>
      <c r="B35" s="622" t="s">
        <v>1082</v>
      </c>
      <c r="C35" s="622"/>
      <c r="D35" s="622"/>
      <c r="E35" s="622"/>
      <c r="F35" s="622"/>
      <c r="G35" s="622"/>
      <c r="H35" s="622"/>
    </row>
    <row r="36" spans="1:8" s="241" customFormat="1" ht="24" customHeight="1">
      <c r="A36" s="615"/>
      <c r="B36" s="627"/>
      <c r="C36" s="627"/>
      <c r="D36" s="627"/>
      <c r="E36" s="627"/>
      <c r="F36" s="627"/>
      <c r="G36" s="627"/>
      <c r="H36" s="627"/>
    </row>
    <row r="37" spans="1:8" s="253" customFormat="1" ht="27" customHeight="1">
      <c r="A37" s="618" t="s">
        <v>26</v>
      </c>
      <c r="B37" s="619" t="s">
        <v>1083</v>
      </c>
      <c r="C37" s="619"/>
      <c r="D37" s="619"/>
      <c r="E37" s="619"/>
      <c r="F37" s="619"/>
      <c r="G37" s="619"/>
      <c r="H37" s="619"/>
    </row>
    <row r="38" spans="1:8" s="241" customFormat="1" ht="15.75" customHeight="1">
      <c r="A38" s="615"/>
      <c r="B38" s="627"/>
      <c r="C38" s="627"/>
      <c r="D38" s="627"/>
      <c r="E38" s="627"/>
      <c r="F38" s="627"/>
      <c r="G38" s="627"/>
      <c r="H38" s="627"/>
    </row>
    <row r="39" spans="1:8" s="241" customFormat="1" ht="35.25" customHeight="1">
      <c r="A39" s="615"/>
      <c r="B39" s="628" t="s">
        <v>276</v>
      </c>
      <c r="C39" s="628" t="s">
        <v>1084</v>
      </c>
      <c r="D39" s="628"/>
      <c r="E39" s="628" t="s">
        <v>1085</v>
      </c>
      <c r="F39" s="628" t="s">
        <v>1085</v>
      </c>
      <c r="G39" s="628" t="s">
        <v>1085</v>
      </c>
      <c r="H39" s="629"/>
    </row>
    <row r="40" spans="1:8" s="241" customFormat="1" ht="22.5" customHeight="1">
      <c r="A40" s="615"/>
      <c r="B40" s="628">
        <v>1</v>
      </c>
      <c r="C40" s="624" t="s">
        <v>1086</v>
      </c>
      <c r="D40" s="624"/>
      <c r="E40" s="630"/>
      <c r="F40" s="630"/>
      <c r="G40" s="630"/>
      <c r="H40" s="629"/>
    </row>
    <row r="41" spans="1:8" s="241" customFormat="1" ht="21" customHeight="1">
      <c r="A41" s="615"/>
      <c r="B41" s="628">
        <v>2</v>
      </c>
      <c r="C41" s="624" t="s">
        <v>1087</v>
      </c>
      <c r="D41" s="624"/>
      <c r="E41" s="628"/>
      <c r="F41" s="628"/>
      <c r="G41" s="628"/>
      <c r="H41" s="629"/>
    </row>
    <row r="42" spans="1:8" s="241" customFormat="1" ht="30" customHeight="1">
      <c r="A42" s="615"/>
      <c r="B42" s="628">
        <v>3</v>
      </c>
      <c r="C42" s="624" t="s">
        <v>1088</v>
      </c>
      <c r="D42" s="624"/>
      <c r="E42" s="631"/>
      <c r="F42" s="631"/>
      <c r="G42" s="631"/>
      <c r="H42" s="629"/>
    </row>
    <row r="43" spans="1:8" s="241" customFormat="1" ht="23.25" customHeight="1">
      <c r="A43" s="615"/>
      <c r="B43" s="629"/>
      <c r="C43" s="632"/>
      <c r="D43" s="632"/>
      <c r="E43" s="629"/>
      <c r="F43" s="629"/>
      <c r="G43" s="629"/>
      <c r="H43" s="629"/>
    </row>
    <row r="44" spans="1:8" s="253" customFormat="1" ht="15.75" customHeight="1">
      <c r="A44" s="618" t="s">
        <v>30</v>
      </c>
      <c r="B44" s="619" t="s">
        <v>1089</v>
      </c>
      <c r="C44" s="619"/>
      <c r="D44" s="619"/>
      <c r="E44" s="619"/>
      <c r="F44" s="619"/>
      <c r="G44" s="619"/>
      <c r="H44" s="619"/>
    </row>
    <row r="45" spans="1:8" s="241" customFormat="1" ht="15.75" customHeight="1">
      <c r="A45" s="615" t="s">
        <v>107</v>
      </c>
      <c r="B45" s="621" t="s">
        <v>1090</v>
      </c>
      <c r="C45" s="621"/>
      <c r="D45" s="621"/>
      <c r="E45" s="621"/>
      <c r="F45" s="621"/>
      <c r="G45" s="621"/>
      <c r="H45" s="621"/>
    </row>
    <row r="46" spans="1:8" s="241" customFormat="1" ht="15.75" customHeight="1">
      <c r="A46" s="615"/>
      <c r="B46" s="627"/>
      <c r="C46" s="627"/>
      <c r="D46" s="627"/>
      <c r="E46" s="627"/>
      <c r="F46" s="627"/>
      <c r="G46" s="627"/>
      <c r="H46" s="627"/>
    </row>
    <row r="47" spans="1:8" s="241" customFormat="1" ht="30.75" customHeight="1">
      <c r="A47" s="615" t="s">
        <v>109</v>
      </c>
      <c r="B47" s="621" t="s">
        <v>1091</v>
      </c>
      <c r="C47" s="621"/>
      <c r="D47" s="621"/>
      <c r="E47" s="621"/>
      <c r="F47" s="621"/>
      <c r="G47" s="621"/>
      <c r="H47" s="621"/>
    </row>
    <row r="48" spans="1:8" s="241" customFormat="1" ht="27.75" customHeight="1">
      <c r="A48" s="615"/>
      <c r="B48" s="627"/>
      <c r="C48" s="627"/>
      <c r="D48" s="627"/>
      <c r="E48" s="627"/>
      <c r="F48" s="627"/>
      <c r="G48" s="627"/>
      <c r="H48" s="627"/>
    </row>
    <row r="49" spans="1:8" s="241" customFormat="1" ht="15.75" customHeight="1">
      <c r="A49" s="615"/>
      <c r="B49" s="627"/>
      <c r="C49" s="627"/>
      <c r="D49" s="627"/>
      <c r="E49" s="627"/>
      <c r="F49" s="627"/>
      <c r="G49" s="627"/>
      <c r="H49" s="627"/>
    </row>
    <row r="50" spans="1:8" s="241" customFormat="1" ht="24.75" customHeight="1">
      <c r="A50" s="615" t="s">
        <v>111</v>
      </c>
      <c r="B50" s="621" t="s">
        <v>1092</v>
      </c>
      <c r="C50" s="621"/>
      <c r="D50" s="621"/>
      <c r="E50" s="621"/>
      <c r="F50" s="621"/>
      <c r="G50" s="621"/>
      <c r="H50" s="621"/>
    </row>
    <row r="51" spans="1:8" s="241" customFormat="1" ht="15.75" customHeight="1">
      <c r="A51" s="633" t="s">
        <v>436</v>
      </c>
      <c r="B51" s="621" t="s">
        <v>1093</v>
      </c>
      <c r="C51" s="621"/>
      <c r="D51" s="621"/>
      <c r="E51" s="621"/>
      <c r="F51" s="621"/>
      <c r="G51" s="621"/>
      <c r="H51" s="621"/>
    </row>
    <row r="52" spans="1:8" s="241" customFormat="1" ht="15.75" customHeight="1">
      <c r="A52" s="615"/>
      <c r="B52" s="634"/>
      <c r="C52" s="634"/>
      <c r="D52" s="634"/>
      <c r="E52" s="634"/>
      <c r="F52" s="634"/>
      <c r="G52" s="634"/>
      <c r="H52" s="634"/>
    </row>
    <row r="53" spans="1:8" s="241" customFormat="1" ht="15.75" customHeight="1">
      <c r="A53" s="633" t="s">
        <v>436</v>
      </c>
      <c r="B53" s="624" t="s">
        <v>1094</v>
      </c>
      <c r="C53" s="624"/>
      <c r="D53" s="624"/>
      <c r="E53" s="624"/>
      <c r="F53" s="624"/>
      <c r="G53" s="624"/>
      <c r="H53" s="624"/>
    </row>
    <row r="54" spans="1:8" s="241" customFormat="1" ht="15.75" customHeight="1">
      <c r="A54" s="615"/>
      <c r="B54" s="628"/>
      <c r="C54" s="628"/>
      <c r="D54" s="628"/>
      <c r="E54" s="628"/>
      <c r="F54" s="635"/>
      <c r="G54" s="635"/>
      <c r="H54" s="635"/>
    </row>
    <row r="55" spans="1:8" s="241" customFormat="1" ht="15.75" customHeight="1">
      <c r="A55" s="615"/>
      <c r="B55" s="628"/>
      <c r="C55" s="628"/>
      <c r="D55" s="628"/>
      <c r="E55" s="628"/>
      <c r="F55" s="635"/>
      <c r="G55" s="635"/>
      <c r="H55" s="635"/>
    </row>
    <row r="56" spans="1:8" s="241" customFormat="1" ht="15.75" customHeight="1">
      <c r="A56" s="615"/>
      <c r="B56" s="628"/>
      <c r="C56" s="628"/>
      <c r="D56" s="628"/>
      <c r="E56" s="628"/>
      <c r="F56" s="635"/>
      <c r="G56" s="635"/>
      <c r="H56" s="635"/>
    </row>
    <row r="57" spans="1:8" s="241" customFormat="1" ht="15.75" customHeight="1">
      <c r="A57" s="615"/>
      <c r="B57" s="628"/>
      <c r="C57" s="628"/>
      <c r="D57" s="628"/>
      <c r="E57" s="628"/>
      <c r="F57" s="635"/>
      <c r="G57" s="635"/>
      <c r="H57" s="635"/>
    </row>
    <row r="58" spans="1:8" s="241" customFormat="1" ht="15.75" customHeight="1">
      <c r="A58" s="615"/>
      <c r="B58" s="628"/>
      <c r="C58" s="628"/>
      <c r="D58" s="628"/>
      <c r="E58" s="628"/>
      <c r="F58" s="635"/>
      <c r="G58" s="635"/>
      <c r="H58" s="635"/>
    </row>
    <row r="59" spans="1:8" s="241" customFormat="1" ht="15.75" customHeight="1">
      <c r="A59" s="615"/>
      <c r="B59" s="628"/>
      <c r="C59" s="628"/>
      <c r="D59" s="628"/>
      <c r="E59" s="628"/>
      <c r="F59" s="635"/>
      <c r="G59" s="635"/>
      <c r="H59" s="635"/>
    </row>
    <row r="60" spans="1:8" s="241" customFormat="1" ht="15.75" customHeight="1">
      <c r="A60" s="633" t="s">
        <v>436</v>
      </c>
      <c r="B60" s="636" t="s">
        <v>1095</v>
      </c>
      <c r="C60" s="636"/>
      <c r="D60" s="636"/>
      <c r="E60" s="636"/>
      <c r="F60" s="636"/>
      <c r="G60" s="636"/>
      <c r="H60" s="636"/>
    </row>
    <row r="61" spans="1:8" s="241" customFormat="1" ht="15.75" customHeight="1">
      <c r="A61" s="615"/>
      <c r="B61" s="627"/>
      <c r="C61" s="627"/>
      <c r="D61" s="627"/>
      <c r="E61" s="627"/>
      <c r="F61" s="627"/>
      <c r="G61" s="627"/>
      <c r="H61" s="627"/>
    </row>
    <row r="62" spans="1:8" s="241" customFormat="1" ht="15.75" customHeight="1">
      <c r="A62" s="633" t="s">
        <v>436</v>
      </c>
      <c r="B62" s="621" t="s">
        <v>1096</v>
      </c>
      <c r="C62" s="621"/>
      <c r="D62" s="621"/>
      <c r="E62" s="621"/>
      <c r="F62" s="621"/>
      <c r="G62" s="621"/>
      <c r="H62" s="621"/>
    </row>
    <row r="63" spans="1:8" s="253" customFormat="1" ht="15.75" customHeight="1">
      <c r="A63" s="597" t="s">
        <v>33</v>
      </c>
      <c r="B63" s="619" t="s">
        <v>1097</v>
      </c>
      <c r="C63" s="619"/>
      <c r="D63" s="619"/>
      <c r="E63" s="619"/>
      <c r="F63" s="619"/>
      <c r="G63" s="619"/>
      <c r="H63" s="619"/>
    </row>
    <row r="64" spans="1:8" s="241" customFormat="1" ht="27" customHeight="1">
      <c r="A64" s="633" t="s">
        <v>107</v>
      </c>
      <c r="B64" s="621" t="s">
        <v>1098</v>
      </c>
      <c r="C64" s="621"/>
      <c r="D64" s="621"/>
      <c r="E64" s="621"/>
      <c r="F64" s="621"/>
      <c r="G64" s="621"/>
      <c r="H64" s="621"/>
    </row>
    <row r="65" spans="1:8" s="241" customFormat="1" ht="39" customHeight="1">
      <c r="A65" s="633"/>
      <c r="B65" s="621"/>
      <c r="C65" s="621"/>
      <c r="D65" s="621"/>
      <c r="E65" s="621"/>
      <c r="F65" s="621"/>
      <c r="G65" s="621"/>
      <c r="H65" s="621"/>
    </row>
    <row r="66" spans="1:8" s="241" customFormat="1" ht="36" customHeight="1">
      <c r="A66" s="633" t="s">
        <v>109</v>
      </c>
      <c r="B66" s="621" t="s">
        <v>1099</v>
      </c>
      <c r="C66" s="621"/>
      <c r="D66" s="621"/>
      <c r="E66" s="621"/>
      <c r="F66" s="621"/>
      <c r="G66" s="621"/>
      <c r="H66" s="621"/>
    </row>
    <row r="67" spans="1:8" s="241" customFormat="1" ht="39.75" customHeight="1">
      <c r="A67" s="633"/>
      <c r="B67" s="627"/>
      <c r="C67" s="627"/>
      <c r="D67" s="627"/>
      <c r="E67" s="627"/>
      <c r="F67" s="627"/>
      <c r="G67" s="627"/>
      <c r="H67" s="627"/>
    </row>
    <row r="68" spans="1:8" s="241" customFormat="1" ht="10.5">
      <c r="A68" s="615"/>
      <c r="B68" s="637"/>
      <c r="C68" s="637"/>
      <c r="D68" s="637"/>
      <c r="E68" s="637"/>
      <c r="F68" s="637"/>
      <c r="G68" s="637"/>
      <c r="H68" s="637"/>
    </row>
    <row r="69" spans="1:8" s="241" customFormat="1" ht="10.5">
      <c r="A69" s="638" t="s">
        <v>1100</v>
      </c>
      <c r="B69" s="638"/>
      <c r="C69" s="638"/>
      <c r="D69" s="638"/>
      <c r="E69" s="638"/>
      <c r="F69" s="638"/>
      <c r="G69" s="638"/>
      <c r="H69" s="638"/>
    </row>
    <row r="70" spans="1:8" s="241" customFormat="1" ht="10.5">
      <c r="A70" s="615"/>
      <c r="B70" s="637"/>
      <c r="C70" s="637"/>
      <c r="D70" s="637"/>
      <c r="E70" s="637"/>
      <c r="F70" s="637"/>
      <c r="G70" s="637"/>
      <c r="H70" s="637"/>
    </row>
    <row r="71" spans="1:8" s="241" customFormat="1" ht="20.25" customHeight="1">
      <c r="A71" s="615" t="s">
        <v>1071</v>
      </c>
      <c r="B71" s="609" t="s">
        <v>1101</v>
      </c>
      <c r="C71" s="609"/>
      <c r="D71" s="609"/>
      <c r="E71" s="609"/>
      <c r="F71" s="609"/>
      <c r="G71" s="609"/>
      <c r="H71" s="609"/>
    </row>
    <row r="72" spans="1:8" s="241" customFormat="1" ht="20.25" customHeight="1">
      <c r="A72" s="615" t="s">
        <v>107</v>
      </c>
      <c r="B72" s="621" t="s">
        <v>1102</v>
      </c>
      <c r="C72" s="621"/>
      <c r="D72" s="621"/>
      <c r="E72" s="621"/>
      <c r="F72" s="621"/>
      <c r="G72" s="621"/>
      <c r="H72" s="621"/>
    </row>
    <row r="73" spans="1:8" s="241" customFormat="1" ht="23.25" customHeight="1">
      <c r="A73" s="615"/>
      <c r="B73" s="627"/>
      <c r="C73" s="627"/>
      <c r="D73" s="627"/>
      <c r="E73" s="627"/>
      <c r="F73" s="627"/>
      <c r="G73" s="627"/>
      <c r="H73" s="627"/>
    </row>
    <row r="74" spans="1:8" s="241" customFormat="1" ht="27.75" customHeight="1">
      <c r="A74" s="615" t="s">
        <v>109</v>
      </c>
      <c r="B74" s="639" t="s">
        <v>1103</v>
      </c>
      <c r="C74" s="639"/>
      <c r="D74" s="639"/>
      <c r="E74" s="639"/>
      <c r="F74" s="639"/>
      <c r="G74" s="639"/>
      <c r="H74" s="639"/>
    </row>
    <row r="75" spans="1:8" s="241" customFormat="1" ht="27.75" customHeight="1">
      <c r="A75" s="615"/>
      <c r="B75" s="640"/>
      <c r="C75" s="640"/>
      <c r="D75" s="640"/>
      <c r="E75" s="640"/>
      <c r="F75" s="640"/>
      <c r="G75" s="640"/>
      <c r="H75" s="640"/>
    </row>
    <row r="76" spans="1:8" s="241" customFormat="1" ht="27.75" customHeight="1">
      <c r="A76" s="615" t="s">
        <v>1104</v>
      </c>
      <c r="B76" s="641" t="s">
        <v>1105</v>
      </c>
      <c r="C76" s="641"/>
      <c r="D76" s="641"/>
      <c r="E76" s="641"/>
      <c r="F76" s="641"/>
      <c r="G76" s="641"/>
      <c r="H76" s="641"/>
    </row>
    <row r="77" spans="1:8" s="241" customFormat="1" ht="15.75" customHeight="1">
      <c r="A77" s="615"/>
      <c r="B77" s="628"/>
      <c r="C77" s="628"/>
      <c r="D77" s="628"/>
      <c r="E77" s="628"/>
      <c r="F77" s="635"/>
      <c r="G77" s="635"/>
      <c r="H77" s="635"/>
    </row>
    <row r="78" spans="1:8" s="241" customFormat="1" ht="15.75" customHeight="1">
      <c r="A78" s="615"/>
      <c r="B78" s="628"/>
      <c r="C78" s="628"/>
      <c r="D78" s="628"/>
      <c r="E78" s="628"/>
      <c r="F78" s="635"/>
      <c r="G78" s="635"/>
      <c r="H78" s="635"/>
    </row>
    <row r="79" spans="1:8" s="241" customFormat="1" ht="15.75" customHeight="1">
      <c r="A79" s="615"/>
      <c r="B79" s="628"/>
      <c r="C79" s="628"/>
      <c r="D79" s="628"/>
      <c r="E79" s="628"/>
      <c r="F79" s="635"/>
      <c r="G79" s="635"/>
      <c r="H79" s="635"/>
    </row>
    <row r="80" spans="1:8" s="241" customFormat="1" ht="19.5" customHeight="1">
      <c r="A80" s="615"/>
      <c r="B80" s="639"/>
      <c r="C80" s="639"/>
      <c r="D80" s="639"/>
      <c r="E80" s="639"/>
      <c r="F80" s="639"/>
      <c r="G80" s="639"/>
      <c r="H80" s="639"/>
    </row>
    <row r="81" spans="1:8" s="241" customFormat="1" ht="19.5" customHeight="1">
      <c r="A81" s="615" t="s">
        <v>1080</v>
      </c>
      <c r="B81" s="609" t="s">
        <v>1106</v>
      </c>
      <c r="C81" s="609"/>
      <c r="D81" s="609"/>
      <c r="E81" s="609"/>
      <c r="F81" s="609"/>
      <c r="G81" s="609"/>
      <c r="H81" s="609"/>
    </row>
    <row r="82" spans="1:8" s="241" customFormat="1" ht="25.5" customHeight="1">
      <c r="A82" s="615" t="s">
        <v>107</v>
      </c>
      <c r="B82" s="621" t="s">
        <v>1107</v>
      </c>
      <c r="C82" s="621"/>
      <c r="D82" s="621"/>
      <c r="E82" s="621"/>
      <c r="F82" s="621"/>
      <c r="G82" s="621"/>
      <c r="H82" s="621"/>
    </row>
    <row r="83" spans="1:8" s="241" customFormat="1" ht="19.5" customHeight="1">
      <c r="A83" s="615"/>
      <c r="B83" s="627"/>
      <c r="C83" s="627"/>
      <c r="D83" s="627"/>
      <c r="E83" s="627"/>
      <c r="F83" s="627"/>
      <c r="G83" s="627"/>
      <c r="H83" s="627"/>
    </row>
    <row r="84" spans="1:8" s="241" customFormat="1" ht="19.5" customHeight="1">
      <c r="A84" s="615"/>
      <c r="B84" s="634"/>
      <c r="C84" s="634"/>
      <c r="D84" s="634"/>
      <c r="E84" s="634"/>
      <c r="F84" s="634"/>
      <c r="G84" s="634"/>
      <c r="H84" s="634"/>
    </row>
    <row r="85" spans="1:8" s="241" customFormat="1" ht="19.5" customHeight="1">
      <c r="A85" s="615" t="s">
        <v>109</v>
      </c>
      <c r="B85" s="641" t="s">
        <v>1103</v>
      </c>
      <c r="C85" s="641"/>
      <c r="D85" s="641"/>
      <c r="E85" s="641"/>
      <c r="F85" s="641"/>
      <c r="G85" s="641"/>
      <c r="H85" s="641"/>
    </row>
    <row r="86" spans="1:8" s="241" customFormat="1" ht="27.75" customHeight="1">
      <c r="A86" s="615"/>
      <c r="B86" s="640"/>
      <c r="C86" s="640"/>
      <c r="D86" s="640"/>
      <c r="E86" s="640"/>
      <c r="F86" s="640"/>
      <c r="G86" s="640"/>
      <c r="H86" s="640"/>
    </row>
    <row r="87" spans="1:8" s="241" customFormat="1" ht="30" customHeight="1">
      <c r="A87" s="615" t="s">
        <v>111</v>
      </c>
      <c r="B87" s="641" t="s">
        <v>1108</v>
      </c>
      <c r="C87" s="641"/>
      <c r="D87" s="641"/>
      <c r="E87" s="641"/>
      <c r="F87" s="641"/>
      <c r="G87" s="641"/>
      <c r="H87" s="641"/>
    </row>
    <row r="88" spans="1:8" s="241" customFormat="1" ht="15.75" customHeight="1">
      <c r="A88" s="615"/>
      <c r="B88" s="628"/>
      <c r="C88" s="628"/>
      <c r="D88" s="628"/>
      <c r="E88" s="628"/>
      <c r="F88" s="635"/>
      <c r="G88" s="635"/>
      <c r="H88" s="635"/>
    </row>
    <row r="89" spans="1:8" s="241" customFormat="1" ht="15.75" customHeight="1">
      <c r="A89" s="615"/>
      <c r="B89" s="628"/>
      <c r="C89" s="628"/>
      <c r="D89" s="628"/>
      <c r="E89" s="628"/>
      <c r="F89" s="635"/>
      <c r="G89" s="635"/>
      <c r="H89" s="635"/>
    </row>
    <row r="90" spans="1:8" s="241" customFormat="1" ht="15.75" customHeight="1">
      <c r="A90" s="615"/>
      <c r="B90" s="628"/>
      <c r="C90" s="628"/>
      <c r="D90" s="628"/>
      <c r="E90" s="628"/>
      <c r="F90" s="635"/>
      <c r="G90" s="635"/>
      <c r="H90" s="635"/>
    </row>
    <row r="91" spans="1:8" s="241" customFormat="1" ht="19.5" customHeight="1">
      <c r="A91" s="615"/>
      <c r="B91" s="642"/>
      <c r="C91" s="642"/>
      <c r="D91" s="642"/>
      <c r="E91" s="642"/>
      <c r="F91" s="642"/>
      <c r="G91" s="642"/>
      <c r="H91" s="642"/>
    </row>
    <row r="92" spans="1:2" s="241" customFormat="1" ht="10.5">
      <c r="A92" s="615"/>
      <c r="B92" s="614" t="s">
        <v>1109</v>
      </c>
    </row>
    <row r="93" spans="1:2" s="241" customFormat="1" ht="10.5">
      <c r="A93" s="615"/>
      <c r="B93" s="239"/>
    </row>
    <row r="94" spans="1:2" s="241" customFormat="1" ht="10.5">
      <c r="A94" s="615"/>
      <c r="B94" s="614" t="s">
        <v>1110</v>
      </c>
    </row>
    <row r="95" spans="1:2" s="241" customFormat="1" ht="10.5">
      <c r="A95" s="615"/>
      <c r="B95" s="239"/>
    </row>
    <row r="96" spans="1:2" s="241" customFormat="1" ht="10.5">
      <c r="A96" s="615"/>
      <c r="B96" s="239"/>
    </row>
    <row r="97" spans="1:2" s="241" customFormat="1" ht="10.5">
      <c r="A97" s="615"/>
      <c r="B97" s="239"/>
    </row>
    <row r="98" spans="1:2" s="241" customFormat="1" ht="10.5">
      <c r="A98" s="615"/>
      <c r="B98" s="239"/>
    </row>
    <row r="99" spans="1:2" s="241" customFormat="1" ht="10.5">
      <c r="A99" s="615"/>
      <c r="B99" s="239"/>
    </row>
    <row r="100" spans="1:2" s="241" customFormat="1" ht="10.5">
      <c r="A100" s="615"/>
      <c r="B100" s="239"/>
    </row>
    <row r="101" spans="1:2" s="241" customFormat="1" ht="10.5">
      <c r="A101" s="615"/>
      <c r="B101" s="239"/>
    </row>
    <row r="102" spans="1:2" s="241" customFormat="1" ht="10.5">
      <c r="A102" s="615"/>
      <c r="B102" s="239"/>
    </row>
    <row r="103" spans="1:2" s="241" customFormat="1" ht="10.5">
      <c r="A103" s="615"/>
      <c r="B103" s="239"/>
    </row>
    <row r="104" spans="1:2" s="241" customFormat="1" ht="10.5">
      <c r="A104" s="615"/>
      <c r="B104" s="239"/>
    </row>
    <row r="105" spans="1:2" s="241" customFormat="1" ht="10.5">
      <c r="A105" s="615"/>
      <c r="B105" s="239"/>
    </row>
    <row r="106" spans="1:2" s="241" customFormat="1" ht="10.5">
      <c r="A106" s="615"/>
      <c r="B106" s="239"/>
    </row>
    <row r="107" spans="1:2" s="241" customFormat="1" ht="10.5">
      <c r="A107" s="615"/>
      <c r="B107" s="239"/>
    </row>
    <row r="108" spans="1:2" s="241" customFormat="1" ht="10.5">
      <c r="A108" s="615"/>
      <c r="B108" s="239"/>
    </row>
    <row r="109" spans="1:2" s="241" customFormat="1" ht="10.5">
      <c r="A109" s="615"/>
      <c r="B109" s="239"/>
    </row>
    <row r="110" spans="1:2" s="241" customFormat="1" ht="10.5">
      <c r="A110" s="615"/>
      <c r="B110" s="239"/>
    </row>
    <row r="111" spans="1:2" s="241" customFormat="1" ht="10.5">
      <c r="A111" s="615"/>
      <c r="B111" s="239"/>
    </row>
    <row r="112" spans="1:2" s="241" customFormat="1" ht="10.5">
      <c r="A112" s="615"/>
      <c r="B112" s="239"/>
    </row>
    <row r="113" spans="1:2" s="241" customFormat="1" ht="10.5">
      <c r="A113" s="615"/>
      <c r="B113" s="239"/>
    </row>
    <row r="114" spans="1:2" s="241" customFormat="1" ht="10.5">
      <c r="A114" s="615"/>
      <c r="B114" s="239"/>
    </row>
    <row r="115" spans="1:2" s="241" customFormat="1" ht="10.5">
      <c r="A115" s="615"/>
      <c r="B115" s="239"/>
    </row>
    <row r="116" spans="1:2" s="241" customFormat="1" ht="10.5">
      <c r="A116" s="615"/>
      <c r="B116" s="239"/>
    </row>
    <row r="117" spans="1:2" s="241" customFormat="1" ht="10.5">
      <c r="A117" s="615"/>
      <c r="B117" s="239"/>
    </row>
    <row r="118" spans="1:2" s="241" customFormat="1" ht="10.5">
      <c r="A118" s="615"/>
      <c r="B118" s="239"/>
    </row>
    <row r="119" spans="1:2" s="241" customFormat="1" ht="10.5">
      <c r="A119" s="615"/>
      <c r="B119" s="239"/>
    </row>
    <row r="120" spans="1:2" s="241" customFormat="1" ht="10.5">
      <c r="A120" s="615"/>
      <c r="B120" s="239"/>
    </row>
    <row r="121" spans="1:2" s="241" customFormat="1" ht="10.5">
      <c r="A121" s="615"/>
      <c r="B121" s="239"/>
    </row>
    <row r="122" spans="1:2" s="241" customFormat="1" ht="10.5">
      <c r="A122" s="615"/>
      <c r="B122" s="239"/>
    </row>
    <row r="123" spans="1:2" s="241" customFormat="1" ht="10.5">
      <c r="A123" s="615"/>
      <c r="B123" s="239"/>
    </row>
    <row r="124" spans="1:2" s="241" customFormat="1" ht="10.5">
      <c r="A124" s="615"/>
      <c r="B124" s="239"/>
    </row>
    <row r="125" spans="1:2" s="241" customFormat="1" ht="10.5">
      <c r="A125" s="615"/>
      <c r="B125" s="239"/>
    </row>
    <row r="126" spans="1:2" s="241" customFormat="1" ht="10.5">
      <c r="A126" s="615"/>
      <c r="B126" s="239"/>
    </row>
    <row r="127" spans="1:2" s="241" customFormat="1" ht="10.5">
      <c r="A127" s="615"/>
      <c r="B127" s="239"/>
    </row>
    <row r="128" spans="1:2" s="241" customFormat="1" ht="10.5">
      <c r="A128" s="615"/>
      <c r="B128" s="239"/>
    </row>
    <row r="129" spans="1:2" s="241" customFormat="1" ht="10.5">
      <c r="A129" s="615"/>
      <c r="B129" s="239"/>
    </row>
    <row r="130" spans="1:2" s="241" customFormat="1" ht="10.5">
      <c r="A130" s="615"/>
      <c r="B130" s="239"/>
    </row>
    <row r="131" spans="1:2" s="241" customFormat="1" ht="10.5">
      <c r="A131" s="615"/>
      <c r="B131" s="239"/>
    </row>
    <row r="132" spans="1:2" s="241" customFormat="1" ht="10.5">
      <c r="A132" s="615"/>
      <c r="B132" s="239"/>
    </row>
    <row r="133" spans="1:2" s="241" customFormat="1" ht="10.5">
      <c r="A133" s="615"/>
      <c r="B133" s="239"/>
    </row>
    <row r="134" spans="1:2" s="241" customFormat="1" ht="10.5">
      <c r="A134" s="615"/>
      <c r="B134" s="239"/>
    </row>
    <row r="135" spans="1:2" s="241" customFormat="1" ht="10.5">
      <c r="A135" s="615"/>
      <c r="B135" s="239"/>
    </row>
    <row r="136" spans="1:2" s="241" customFormat="1" ht="10.5">
      <c r="A136" s="615"/>
      <c r="B136" s="239"/>
    </row>
    <row r="137" spans="1:2" s="241" customFormat="1" ht="10.5">
      <c r="A137" s="615"/>
      <c r="B137" s="239"/>
    </row>
    <row r="138" spans="1:2" s="241" customFormat="1" ht="10.5">
      <c r="A138" s="615"/>
      <c r="B138" s="239"/>
    </row>
    <row r="139" spans="1:2" s="241" customFormat="1" ht="10.5">
      <c r="A139" s="615"/>
      <c r="B139" s="239"/>
    </row>
    <row r="140" spans="1:2" s="241" customFormat="1" ht="10.5">
      <c r="A140" s="615"/>
      <c r="B140" s="239"/>
    </row>
    <row r="141" spans="1:2" s="241" customFormat="1" ht="10.5">
      <c r="A141" s="615"/>
      <c r="B141" s="239"/>
    </row>
    <row r="142" spans="1:2" s="241" customFormat="1" ht="10.5">
      <c r="A142" s="615"/>
      <c r="B142" s="239"/>
    </row>
    <row r="143" spans="1:2" s="241" customFormat="1" ht="10.5">
      <c r="A143" s="615"/>
      <c r="B143" s="239"/>
    </row>
    <row r="144" spans="1:2" s="241" customFormat="1" ht="10.5">
      <c r="A144" s="615"/>
      <c r="B144" s="239"/>
    </row>
    <row r="145" spans="1:2" s="241" customFormat="1" ht="10.5">
      <c r="A145" s="615"/>
      <c r="B145" s="239"/>
    </row>
    <row r="146" spans="1:2" s="241" customFormat="1" ht="10.5">
      <c r="A146" s="615"/>
      <c r="B146" s="239"/>
    </row>
    <row r="147" spans="1:2" s="241" customFormat="1" ht="10.5">
      <c r="A147" s="615"/>
      <c r="B147" s="239"/>
    </row>
    <row r="148" spans="1:2" s="241" customFormat="1" ht="10.5">
      <c r="A148" s="615"/>
      <c r="B148" s="239"/>
    </row>
    <row r="149" spans="1:2" s="241" customFormat="1" ht="10.5">
      <c r="A149" s="615"/>
      <c r="B149" s="239"/>
    </row>
    <row r="150" spans="1:2" s="241" customFormat="1" ht="10.5">
      <c r="A150" s="615"/>
      <c r="B150" s="239"/>
    </row>
    <row r="151" spans="1:2" s="241" customFormat="1" ht="10.5">
      <c r="A151" s="615"/>
      <c r="B151" s="239"/>
    </row>
    <row r="152" spans="1:2" s="241" customFormat="1" ht="10.5">
      <c r="A152" s="615"/>
      <c r="B152" s="239"/>
    </row>
    <row r="153" spans="1:2" s="241" customFormat="1" ht="10.5">
      <c r="A153" s="615"/>
      <c r="B153" s="239"/>
    </row>
    <row r="154" spans="1:2" s="241" customFormat="1" ht="10.5">
      <c r="A154" s="615"/>
      <c r="B154" s="239"/>
    </row>
    <row r="155" spans="1:2" s="241" customFormat="1" ht="10.5">
      <c r="A155" s="615"/>
      <c r="B155" s="239"/>
    </row>
    <row r="156" spans="1:2" s="241" customFormat="1" ht="10.5">
      <c r="A156" s="615"/>
      <c r="B156" s="239"/>
    </row>
    <row r="157" spans="1:2" s="241" customFormat="1" ht="10.5">
      <c r="A157" s="615"/>
      <c r="B157" s="239"/>
    </row>
    <row r="158" spans="1:2" s="241" customFormat="1" ht="10.5">
      <c r="A158" s="615"/>
      <c r="B158" s="239"/>
    </row>
    <row r="159" spans="1:2" s="241" customFormat="1" ht="10.5">
      <c r="A159" s="615"/>
      <c r="B159" s="239"/>
    </row>
    <row r="160" spans="1:2" s="241" customFormat="1" ht="10.5">
      <c r="A160" s="615"/>
      <c r="B160" s="239"/>
    </row>
    <row r="161" spans="1:2" s="241" customFormat="1" ht="10.5">
      <c r="A161" s="615"/>
      <c r="B161" s="239"/>
    </row>
    <row r="162" spans="1:2" s="241" customFormat="1" ht="10.5">
      <c r="A162" s="615"/>
      <c r="B162" s="239"/>
    </row>
    <row r="163" spans="1:2" s="241" customFormat="1" ht="10.5">
      <c r="A163" s="615"/>
      <c r="B163" s="239"/>
    </row>
    <row r="164" spans="1:2" s="241" customFormat="1" ht="10.5">
      <c r="A164" s="615"/>
      <c r="B164" s="239"/>
    </row>
    <row r="165" spans="1:2" s="241" customFormat="1" ht="10.5">
      <c r="A165" s="615"/>
      <c r="B165" s="239"/>
    </row>
    <row r="166" spans="1:2" s="241" customFormat="1" ht="10.5">
      <c r="A166" s="615"/>
      <c r="B166" s="239"/>
    </row>
    <row r="167" spans="1:2" s="241" customFormat="1" ht="10.5">
      <c r="A167" s="615"/>
      <c r="B167" s="239"/>
    </row>
    <row r="168" spans="1:2" s="241" customFormat="1" ht="10.5">
      <c r="A168" s="615"/>
      <c r="B168" s="239"/>
    </row>
    <row r="169" spans="1:2" s="241" customFormat="1" ht="10.5">
      <c r="A169" s="615"/>
      <c r="B169" s="239"/>
    </row>
    <row r="170" spans="1:2" s="241" customFormat="1" ht="10.5">
      <c r="A170" s="615"/>
      <c r="B170" s="239"/>
    </row>
    <row r="171" spans="1:2" s="241" customFormat="1" ht="10.5">
      <c r="A171" s="615"/>
      <c r="B171" s="239"/>
    </row>
    <row r="172" spans="1:2" s="241" customFormat="1" ht="10.5">
      <c r="A172" s="615"/>
      <c r="B172" s="239"/>
    </row>
    <row r="173" spans="1:2" s="241" customFormat="1" ht="10.5">
      <c r="A173" s="615"/>
      <c r="B173" s="239"/>
    </row>
    <row r="174" spans="1:2" s="241" customFormat="1" ht="10.5">
      <c r="A174" s="615"/>
      <c r="B174" s="239"/>
    </row>
    <row r="175" spans="1:2" s="241" customFormat="1" ht="10.5">
      <c r="A175" s="615"/>
      <c r="B175" s="239"/>
    </row>
    <row r="176" spans="1:2" s="241" customFormat="1" ht="10.5">
      <c r="A176" s="615"/>
      <c r="B176" s="239"/>
    </row>
    <row r="177" spans="1:2" s="241" customFormat="1" ht="10.5">
      <c r="A177" s="615"/>
      <c r="B177" s="239"/>
    </row>
    <row r="178" spans="1:2" s="241" customFormat="1" ht="10.5">
      <c r="A178" s="615"/>
      <c r="B178" s="239"/>
    </row>
    <row r="179" spans="1:2" s="241" customFormat="1" ht="10.5">
      <c r="A179" s="615"/>
      <c r="B179" s="239"/>
    </row>
    <row r="180" spans="1:2" s="241" customFormat="1" ht="10.5">
      <c r="A180" s="615"/>
      <c r="B180" s="239"/>
    </row>
    <row r="181" spans="1:2" s="241" customFormat="1" ht="10.5">
      <c r="A181" s="615"/>
      <c r="B181" s="239"/>
    </row>
    <row r="182" spans="1:2" s="241" customFormat="1" ht="10.5">
      <c r="A182" s="615"/>
      <c r="B182" s="239"/>
    </row>
    <row r="183" spans="1:2" s="241" customFormat="1" ht="10.5">
      <c r="A183" s="615"/>
      <c r="B183" s="239"/>
    </row>
    <row r="184" spans="1:2" s="241" customFormat="1" ht="10.5">
      <c r="A184" s="615"/>
      <c r="B184" s="239"/>
    </row>
    <row r="185" spans="1:2" s="241" customFormat="1" ht="10.5">
      <c r="A185" s="615"/>
      <c r="B185" s="239"/>
    </row>
    <row r="186" spans="1:2" s="241" customFormat="1" ht="10.5">
      <c r="A186" s="615"/>
      <c r="B186" s="239"/>
    </row>
    <row r="187" spans="1:2" s="241" customFormat="1" ht="10.5">
      <c r="A187" s="615"/>
      <c r="B187" s="239"/>
    </row>
    <row r="188" spans="1:2" s="241" customFormat="1" ht="10.5">
      <c r="A188" s="615"/>
      <c r="B188" s="239"/>
    </row>
    <row r="189" spans="1:2" s="241" customFormat="1" ht="10.5">
      <c r="A189" s="615"/>
      <c r="B189" s="239"/>
    </row>
    <row r="190" spans="1:2" s="241" customFormat="1" ht="10.5">
      <c r="A190" s="615"/>
      <c r="B190" s="239"/>
    </row>
    <row r="191" spans="1:2" s="241" customFormat="1" ht="10.5">
      <c r="A191" s="615"/>
      <c r="B191" s="239"/>
    </row>
    <row r="192" spans="1:2" s="241" customFormat="1" ht="10.5">
      <c r="A192" s="615"/>
      <c r="B192" s="239"/>
    </row>
    <row r="193" spans="1:2" s="241" customFormat="1" ht="10.5">
      <c r="A193" s="615"/>
      <c r="B193" s="239"/>
    </row>
    <row r="194" spans="1:2" s="241" customFormat="1" ht="10.5">
      <c r="A194" s="615"/>
      <c r="B194" s="239"/>
    </row>
    <row r="195" spans="1:2" s="241" customFormat="1" ht="10.5">
      <c r="A195" s="615"/>
      <c r="B195" s="239"/>
    </row>
    <row r="196" spans="1:2" s="241" customFormat="1" ht="10.5">
      <c r="A196" s="615"/>
      <c r="B196" s="239"/>
    </row>
    <row r="197" spans="1:2" s="241" customFormat="1" ht="10.5">
      <c r="A197" s="615"/>
      <c r="B197" s="239"/>
    </row>
    <row r="198" spans="1:2" s="241" customFormat="1" ht="10.5">
      <c r="A198" s="615"/>
      <c r="B198" s="239"/>
    </row>
    <row r="199" spans="1:2" s="241" customFormat="1" ht="10.5">
      <c r="A199" s="615"/>
      <c r="B199" s="239"/>
    </row>
    <row r="200" spans="1:2" s="241" customFormat="1" ht="10.5">
      <c r="A200" s="615"/>
      <c r="B200" s="239"/>
    </row>
    <row r="201" spans="1:2" s="241" customFormat="1" ht="10.5">
      <c r="A201" s="615"/>
      <c r="B201" s="239"/>
    </row>
    <row r="202" spans="1:2" s="241" customFormat="1" ht="10.5">
      <c r="A202" s="615"/>
      <c r="B202" s="239"/>
    </row>
    <row r="203" spans="1:2" s="241" customFormat="1" ht="10.5">
      <c r="A203" s="615"/>
      <c r="B203" s="239"/>
    </row>
    <row r="204" spans="1:2" s="241" customFormat="1" ht="10.5">
      <c r="A204" s="615"/>
      <c r="B204" s="239"/>
    </row>
    <row r="205" spans="1:2" s="241" customFormat="1" ht="10.5">
      <c r="A205" s="615"/>
      <c r="B205" s="239"/>
    </row>
    <row r="206" spans="1:2" s="241" customFormat="1" ht="10.5">
      <c r="A206" s="615"/>
      <c r="B206" s="239"/>
    </row>
    <row r="207" spans="1:2" s="241" customFormat="1" ht="10.5">
      <c r="A207" s="615"/>
      <c r="B207" s="239"/>
    </row>
    <row r="208" spans="1:2" s="241" customFormat="1" ht="10.5">
      <c r="A208" s="615"/>
      <c r="B208" s="239"/>
    </row>
    <row r="209" spans="1:2" s="241" customFormat="1" ht="10.5">
      <c r="A209" s="615"/>
      <c r="B209" s="239"/>
    </row>
    <row r="210" spans="1:2" s="241" customFormat="1" ht="10.5">
      <c r="A210" s="615"/>
      <c r="B210" s="239"/>
    </row>
    <row r="211" spans="1:2" s="241" customFormat="1" ht="10.5">
      <c r="A211" s="615"/>
      <c r="B211" s="239"/>
    </row>
    <row r="212" spans="1:2" s="241" customFormat="1" ht="10.5">
      <c r="A212" s="615"/>
      <c r="B212" s="239"/>
    </row>
    <row r="213" spans="1:2" s="241" customFormat="1" ht="10.5">
      <c r="A213" s="615"/>
      <c r="B213" s="239"/>
    </row>
    <row r="214" spans="1:2" s="241" customFormat="1" ht="10.5">
      <c r="A214" s="615"/>
      <c r="B214" s="239"/>
    </row>
    <row r="215" spans="1:2" s="241" customFormat="1" ht="10.5">
      <c r="A215" s="615"/>
      <c r="B215" s="239"/>
    </row>
    <row r="216" spans="1:2" s="241" customFormat="1" ht="10.5">
      <c r="A216" s="615"/>
      <c r="B216" s="239"/>
    </row>
    <row r="217" spans="1:2" s="241" customFormat="1" ht="10.5">
      <c r="A217" s="615"/>
      <c r="B217" s="239"/>
    </row>
    <row r="218" spans="1:2" s="241" customFormat="1" ht="10.5">
      <c r="A218" s="615"/>
      <c r="B218" s="239"/>
    </row>
    <row r="219" spans="1:2" s="241" customFormat="1" ht="10.5">
      <c r="A219" s="615"/>
      <c r="B219" s="239"/>
    </row>
    <row r="220" spans="1:2" s="241" customFormat="1" ht="10.5">
      <c r="A220" s="615"/>
      <c r="B220" s="239"/>
    </row>
    <row r="221" spans="1:2" s="241" customFormat="1" ht="10.5">
      <c r="A221" s="615"/>
      <c r="B221" s="239"/>
    </row>
    <row r="222" spans="1:2" s="241" customFormat="1" ht="10.5">
      <c r="A222" s="615"/>
      <c r="B222" s="239"/>
    </row>
  </sheetData>
  <mergeCells count="90">
    <mergeCell ref="A1:H1"/>
    <mergeCell ref="B3:H3"/>
    <mergeCell ref="B5:H5"/>
    <mergeCell ref="B7:H7"/>
    <mergeCell ref="B9:H9"/>
    <mergeCell ref="B10:H10"/>
    <mergeCell ref="B14:H14"/>
    <mergeCell ref="B17:H17"/>
    <mergeCell ref="B19:H19"/>
    <mergeCell ref="A22:H22"/>
    <mergeCell ref="B24:H24"/>
    <mergeCell ref="C26:F26"/>
    <mergeCell ref="C27:F27"/>
    <mergeCell ref="C28:F28"/>
    <mergeCell ref="C29:F29"/>
    <mergeCell ref="C30:F30"/>
    <mergeCell ref="C31:F31"/>
    <mergeCell ref="C32:F32"/>
    <mergeCell ref="C33:E33"/>
    <mergeCell ref="B34:H34"/>
    <mergeCell ref="B35:H35"/>
    <mergeCell ref="B36:H36"/>
    <mergeCell ref="B37:H37"/>
    <mergeCell ref="B38:H38"/>
    <mergeCell ref="C39:D39"/>
    <mergeCell ref="C40:D40"/>
    <mergeCell ref="C41:D41"/>
    <mergeCell ref="C42:D42"/>
    <mergeCell ref="B44:H44"/>
    <mergeCell ref="B45:H45"/>
    <mergeCell ref="B46:H46"/>
    <mergeCell ref="B47:H47"/>
    <mergeCell ref="B48:H48"/>
    <mergeCell ref="B49:H49"/>
    <mergeCell ref="B50:H50"/>
    <mergeCell ref="B51:H51"/>
    <mergeCell ref="B52:H52"/>
    <mergeCell ref="B53:H53"/>
    <mergeCell ref="B54:E54"/>
    <mergeCell ref="F54:H54"/>
    <mergeCell ref="B55:E55"/>
    <mergeCell ref="F55:H55"/>
    <mergeCell ref="B56:E56"/>
    <mergeCell ref="F56:H56"/>
    <mergeCell ref="B57:E57"/>
    <mergeCell ref="F57:H57"/>
    <mergeCell ref="B58:E58"/>
    <mergeCell ref="F58:H58"/>
    <mergeCell ref="B59:E59"/>
    <mergeCell ref="F59:H59"/>
    <mergeCell ref="B60:H60"/>
    <mergeCell ref="B61:H61"/>
    <mergeCell ref="B62:H62"/>
    <mergeCell ref="B63:H63"/>
    <mergeCell ref="B64:H64"/>
    <mergeCell ref="B65:H65"/>
    <mergeCell ref="B66:H66"/>
    <mergeCell ref="B67:H67"/>
    <mergeCell ref="B68:H68"/>
    <mergeCell ref="A69:H69"/>
    <mergeCell ref="B70:H70"/>
    <mergeCell ref="B71:H71"/>
    <mergeCell ref="B72:H72"/>
    <mergeCell ref="B73:H73"/>
    <mergeCell ref="B74:H74"/>
    <mergeCell ref="B75:C75"/>
    <mergeCell ref="D75:E75"/>
    <mergeCell ref="B76:H76"/>
    <mergeCell ref="B77:E77"/>
    <mergeCell ref="F77:H77"/>
    <mergeCell ref="B78:E78"/>
    <mergeCell ref="F78:H78"/>
    <mergeCell ref="B79:E79"/>
    <mergeCell ref="F79:H79"/>
    <mergeCell ref="B80:H80"/>
    <mergeCell ref="B81:H81"/>
    <mergeCell ref="B82:H82"/>
    <mergeCell ref="B83:H83"/>
    <mergeCell ref="B84:H84"/>
    <mergeCell ref="B85:H85"/>
    <mergeCell ref="B86:C86"/>
    <mergeCell ref="D86:E86"/>
    <mergeCell ref="B87:H87"/>
    <mergeCell ref="B88:E88"/>
    <mergeCell ref="F88:H88"/>
    <mergeCell ref="B89:E89"/>
    <mergeCell ref="F89:H89"/>
    <mergeCell ref="B90:E90"/>
    <mergeCell ref="F90:H90"/>
    <mergeCell ref="B91:H91"/>
  </mergeCells>
  <printOptions horizontalCentered="1"/>
  <pageMargins left="0.7875" right="0.19652777777777777" top="0.5902777777777778" bottom="0.5902777777777778" header="0" footer="0.5118055555555556"/>
  <pageSetup firstPageNumber="16" useFirstPageNumber="1" horizontalDpi="300" verticalDpi="300" orientation="portrait" paperSize="9"/>
  <headerFooter alignWithMargins="0">
    <oddHeader>&amp;L&amp;"Arial,Kursywa"&amp;8Sprawozdanie finansowe za 2006 rok Samodzielnego Publicznego  Zespołu Przychodni Specjalistycznych we Włocławku</oddHeader>
  </headerFooter>
  <rowBreaks count="2" manualBreakCount="2">
    <brk id="36" max="255" man="1"/>
    <brk id="68" max="255" man="1"/>
  </rowBreaks>
</worksheet>
</file>

<file path=xl/worksheets/sheet23.xml><?xml version="1.0" encoding="utf-8"?>
<worksheet xmlns="http://schemas.openxmlformats.org/spreadsheetml/2006/main" xmlns:r="http://schemas.openxmlformats.org/officeDocument/2006/relationships">
  <sheetPr codeName="Arkusz23"/>
  <dimension ref="A1:E194"/>
  <sheetViews>
    <sheetView workbookViewId="0" topLeftCell="A40">
      <selection activeCell="D53" sqref="D53"/>
    </sheetView>
  </sheetViews>
  <sheetFormatPr defaultColWidth="9.00390625" defaultRowHeight="12.75"/>
  <cols>
    <col min="1" max="1" width="4.00390625" style="643" customWidth="1"/>
    <col min="2" max="2" width="13.125" style="644" customWidth="1"/>
    <col min="3" max="3" width="45.625" style="645" customWidth="1"/>
    <col min="4" max="4" width="17.875" style="645" customWidth="1"/>
    <col min="5" max="5" width="17.625" style="645" customWidth="1"/>
    <col min="6" max="6" width="4.75390625" style="0" customWidth="1"/>
    <col min="7" max="16384" width="9.125" style="0" customWidth="1"/>
  </cols>
  <sheetData>
    <row r="1" ht="12.75">
      <c r="A1" s="646" t="s">
        <v>1111</v>
      </c>
    </row>
    <row r="2" spans="1:5" s="648" customFormat="1" ht="14.25" customHeight="1">
      <c r="A2" s="647" t="s">
        <v>1112</v>
      </c>
      <c r="B2" s="647"/>
      <c r="C2" s="647"/>
      <c r="D2" s="647"/>
      <c r="E2" s="647"/>
    </row>
    <row r="3" spans="1:5" s="652" customFormat="1" ht="15.75" customHeight="1">
      <c r="A3" s="649"/>
      <c r="B3" s="650" t="s">
        <v>89</v>
      </c>
      <c r="C3" s="650"/>
      <c r="D3" s="651" t="s">
        <v>1113</v>
      </c>
      <c r="E3" s="651" t="s">
        <v>1114</v>
      </c>
    </row>
    <row r="4" spans="1:5" s="656" customFormat="1" ht="12" customHeight="1">
      <c r="A4" s="653" t="s">
        <v>98</v>
      </c>
      <c r="B4" s="654" t="s">
        <v>170</v>
      </c>
      <c r="C4" s="654"/>
      <c r="D4" s="655">
        <f>D7+D14+D19+D23+D33+D39+D44</f>
        <v>-2611941.06</v>
      </c>
      <c r="E4" s="655">
        <f>E7+E14+E19+E23+E33+E39+E44</f>
        <v>-3385077.95</v>
      </c>
    </row>
    <row r="5" spans="1:5" s="656" customFormat="1" ht="12" customHeight="1">
      <c r="A5" s="657" t="s">
        <v>436</v>
      </c>
      <c r="B5" s="658" t="s">
        <v>1115</v>
      </c>
      <c r="C5" s="658"/>
      <c r="D5" s="659"/>
      <c r="E5" s="659"/>
    </row>
    <row r="6" spans="1:5" s="656" customFormat="1" ht="12" customHeight="1">
      <c r="A6" s="657" t="s">
        <v>1116</v>
      </c>
      <c r="B6" s="660" t="s">
        <v>1117</v>
      </c>
      <c r="C6" s="660"/>
      <c r="D6" s="661">
        <f>D4+D5</f>
        <v>-2611941.06</v>
      </c>
      <c r="E6" s="661">
        <f>E4+E5</f>
        <v>-3385077.95</v>
      </c>
    </row>
    <row r="7" spans="1:5" s="656" customFormat="1" ht="12" customHeight="1">
      <c r="A7" s="662" t="s">
        <v>2</v>
      </c>
      <c r="B7" s="660" t="s">
        <v>1118</v>
      </c>
      <c r="C7" s="660"/>
      <c r="D7" s="663">
        <v>2520068</v>
      </c>
      <c r="E7" s="663">
        <v>2488524.18</v>
      </c>
    </row>
    <row r="8" spans="1:5" s="656" customFormat="1" ht="12" customHeight="1">
      <c r="A8" s="662" t="s">
        <v>1119</v>
      </c>
      <c r="B8" s="660" t="s">
        <v>1120</v>
      </c>
      <c r="C8" s="660"/>
      <c r="D8" s="664">
        <f>D9+D11</f>
        <v>675</v>
      </c>
      <c r="E8" s="664">
        <f>E9+E11</f>
        <v>31543.82</v>
      </c>
    </row>
    <row r="9" spans="1:5" s="656" customFormat="1" ht="12" customHeight="1">
      <c r="A9" s="662" t="s">
        <v>1121</v>
      </c>
      <c r="B9" s="658" t="s">
        <v>1122</v>
      </c>
      <c r="C9" s="658"/>
      <c r="D9" s="663">
        <v>675</v>
      </c>
      <c r="E9" s="663">
        <v>31543.82</v>
      </c>
    </row>
    <row r="10" spans="1:5" s="656" customFormat="1" ht="12" customHeight="1">
      <c r="A10" s="662" t="s">
        <v>436</v>
      </c>
      <c r="B10" s="658" t="s">
        <v>1123</v>
      </c>
      <c r="C10" s="658"/>
      <c r="D10" s="663"/>
      <c r="E10" s="663"/>
    </row>
    <row r="11" spans="1:5" s="656" customFormat="1" ht="12" customHeight="1">
      <c r="A11" s="662" t="s">
        <v>1124</v>
      </c>
      <c r="B11" s="658" t="s">
        <v>1125</v>
      </c>
      <c r="C11" s="658"/>
      <c r="D11" s="663"/>
      <c r="E11" s="663"/>
    </row>
    <row r="12" spans="1:5" s="656" customFormat="1" ht="12" customHeight="1">
      <c r="A12" s="662" t="s">
        <v>436</v>
      </c>
      <c r="B12" s="658" t="s">
        <v>1126</v>
      </c>
      <c r="C12" s="658"/>
      <c r="D12" s="663"/>
      <c r="E12" s="663"/>
    </row>
    <row r="13" spans="1:5" s="656" customFormat="1" ht="12" customHeight="1">
      <c r="A13" s="662" t="s">
        <v>1127</v>
      </c>
      <c r="B13" s="660" t="s">
        <v>1128</v>
      </c>
      <c r="C13" s="660"/>
      <c r="D13" s="664">
        <f>D7+D8</f>
        <v>2520743</v>
      </c>
      <c r="E13" s="664">
        <f>E7+E8</f>
        <v>2520068</v>
      </c>
    </row>
    <row r="14" spans="1:5" s="656" customFormat="1" ht="12" customHeight="1">
      <c r="A14" s="662" t="s">
        <v>21</v>
      </c>
      <c r="B14" s="660" t="s">
        <v>1129</v>
      </c>
      <c r="C14" s="660"/>
      <c r="D14" s="663"/>
      <c r="E14" s="663"/>
    </row>
    <row r="15" spans="1:5" s="656" customFormat="1" ht="12" customHeight="1">
      <c r="A15" s="662" t="s">
        <v>1130</v>
      </c>
      <c r="B15" s="660" t="s">
        <v>1131</v>
      </c>
      <c r="C15" s="660"/>
      <c r="D15" s="663">
        <f>SUM(D16:D17)</f>
        <v>0</v>
      </c>
      <c r="E15" s="663">
        <f>SUM(E16:E17)</f>
        <v>0</v>
      </c>
    </row>
    <row r="16" spans="1:5" s="656" customFormat="1" ht="12" customHeight="1">
      <c r="A16" s="662" t="s">
        <v>1121</v>
      </c>
      <c r="B16" s="658" t="s">
        <v>1122</v>
      </c>
      <c r="C16" s="658"/>
      <c r="D16" s="663"/>
      <c r="E16" s="663"/>
    </row>
    <row r="17" spans="1:5" s="656" customFormat="1" ht="12" customHeight="1">
      <c r="A17" s="662" t="s">
        <v>1124</v>
      </c>
      <c r="B17" s="658" t="s">
        <v>1132</v>
      </c>
      <c r="C17" s="658"/>
      <c r="D17" s="663"/>
      <c r="E17" s="663"/>
    </row>
    <row r="18" spans="1:5" s="656" customFormat="1" ht="12" customHeight="1">
      <c r="A18" s="662" t="s">
        <v>1133</v>
      </c>
      <c r="B18" s="660" t="s">
        <v>1134</v>
      </c>
      <c r="C18" s="660"/>
      <c r="D18" s="664">
        <f>SUM(D14+D15)</f>
        <v>0</v>
      </c>
      <c r="E18" s="664">
        <f>SUM(E14+E15)</f>
        <v>0</v>
      </c>
    </row>
    <row r="19" spans="1:5" s="656" customFormat="1" ht="12" customHeight="1">
      <c r="A19" s="662" t="s">
        <v>26</v>
      </c>
      <c r="B19" s="660" t="s">
        <v>1135</v>
      </c>
      <c r="C19" s="660"/>
      <c r="D19" s="663"/>
      <c r="E19" s="663"/>
    </row>
    <row r="20" spans="1:5" s="656" customFormat="1" ht="12" customHeight="1">
      <c r="A20" s="662" t="s">
        <v>1121</v>
      </c>
      <c r="B20" s="658" t="s">
        <v>1136</v>
      </c>
      <c r="C20" s="658"/>
      <c r="D20" s="663"/>
      <c r="E20" s="663"/>
    </row>
    <row r="21" spans="1:5" s="656" customFormat="1" ht="12" customHeight="1">
      <c r="A21" s="662" t="s">
        <v>1124</v>
      </c>
      <c r="B21" s="658" t="s">
        <v>1137</v>
      </c>
      <c r="C21" s="658"/>
      <c r="D21" s="663"/>
      <c r="E21" s="663"/>
    </row>
    <row r="22" spans="1:5" s="656" customFormat="1" ht="12" customHeight="1">
      <c r="A22" s="662" t="s">
        <v>1138</v>
      </c>
      <c r="B22" s="660" t="s">
        <v>1139</v>
      </c>
      <c r="C22" s="660"/>
      <c r="D22" s="664">
        <f>SUM(D19:D21)</f>
        <v>0</v>
      </c>
      <c r="E22" s="664">
        <f>SUM(E19:E21)</f>
        <v>0</v>
      </c>
    </row>
    <row r="23" spans="1:5" s="656" customFormat="1" ht="12" customHeight="1">
      <c r="A23" s="662" t="s">
        <v>30</v>
      </c>
      <c r="B23" s="660" t="s">
        <v>1140</v>
      </c>
      <c r="C23" s="660"/>
      <c r="D23" s="663">
        <v>356169.32</v>
      </c>
      <c r="E23" s="663">
        <v>352369.32</v>
      </c>
    </row>
    <row r="24" spans="1:5" s="656" customFormat="1" ht="12" customHeight="1">
      <c r="A24" s="662" t="s">
        <v>1141</v>
      </c>
      <c r="B24" s="660" t="s">
        <v>1142</v>
      </c>
      <c r="C24" s="660"/>
      <c r="D24" s="664">
        <f>SUM(D25+D30)</f>
        <v>80000</v>
      </c>
      <c r="E24" s="664">
        <f>SUM(E25+E30)</f>
        <v>3800</v>
      </c>
    </row>
    <row r="25" spans="1:5" s="656" customFormat="1" ht="12" customHeight="1">
      <c r="A25" s="662" t="s">
        <v>1121</v>
      </c>
      <c r="B25" s="658" t="s">
        <v>1122</v>
      </c>
      <c r="C25" s="658"/>
      <c r="D25" s="663">
        <f>SUM(D26:D29)</f>
        <v>0</v>
      </c>
      <c r="E25" s="663">
        <f>SUM(E26:E29)</f>
        <v>0</v>
      </c>
    </row>
    <row r="26" spans="1:5" s="656" customFormat="1" ht="12" customHeight="1">
      <c r="A26" s="662" t="s">
        <v>436</v>
      </c>
      <c r="B26" s="658" t="s">
        <v>1143</v>
      </c>
      <c r="C26" s="658"/>
      <c r="D26" s="663"/>
      <c r="E26" s="663"/>
    </row>
    <row r="27" spans="1:5" s="656" customFormat="1" ht="12" customHeight="1">
      <c r="A27" s="662" t="s">
        <v>436</v>
      </c>
      <c r="B27" s="658" t="s">
        <v>1144</v>
      </c>
      <c r="C27" s="658"/>
      <c r="D27" s="663"/>
      <c r="E27" s="663"/>
    </row>
    <row r="28" spans="1:5" s="656" customFormat="1" ht="12" customHeight="1">
      <c r="A28" s="662" t="s">
        <v>436</v>
      </c>
      <c r="B28" s="658" t="s">
        <v>1145</v>
      </c>
      <c r="C28" s="658"/>
      <c r="D28" s="663"/>
      <c r="E28" s="663"/>
    </row>
    <row r="29" spans="1:5" s="656" customFormat="1" ht="12" customHeight="1">
      <c r="A29" s="662" t="s">
        <v>436</v>
      </c>
      <c r="B29" s="658" t="s">
        <v>151</v>
      </c>
      <c r="C29" s="658"/>
      <c r="D29" s="663"/>
      <c r="E29" s="663"/>
    </row>
    <row r="30" spans="1:5" s="656" customFormat="1" ht="12" customHeight="1">
      <c r="A30" s="662" t="s">
        <v>1124</v>
      </c>
      <c r="B30" s="658" t="s">
        <v>1132</v>
      </c>
      <c r="C30" s="658"/>
      <c r="D30" s="663">
        <v>80000</v>
      </c>
      <c r="E30" s="663">
        <v>3800</v>
      </c>
    </row>
    <row r="31" spans="1:5" s="656" customFormat="1" ht="12" customHeight="1">
      <c r="A31" s="662" t="s">
        <v>436</v>
      </c>
      <c r="B31" s="658" t="s">
        <v>1146</v>
      </c>
      <c r="C31" s="658"/>
      <c r="D31" s="663"/>
      <c r="E31" s="663"/>
    </row>
    <row r="32" spans="1:5" s="656" customFormat="1" ht="12" customHeight="1">
      <c r="A32" s="662" t="s">
        <v>1147</v>
      </c>
      <c r="B32" s="660" t="s">
        <v>1148</v>
      </c>
      <c r="C32" s="660"/>
      <c r="D32" s="664">
        <f>D23+D24</f>
        <v>436169.32</v>
      </c>
      <c r="E32" s="664">
        <f>E23+E24</f>
        <v>356169.32</v>
      </c>
    </row>
    <row r="33" spans="1:5" s="656" customFormat="1" ht="12" customHeight="1">
      <c r="A33" s="662" t="s">
        <v>33</v>
      </c>
      <c r="B33" s="660" t="s">
        <v>1149</v>
      </c>
      <c r="C33" s="660"/>
      <c r="D33" s="663"/>
      <c r="E33" s="663"/>
    </row>
    <row r="34" spans="1:5" s="656" customFormat="1" ht="12" customHeight="1">
      <c r="A34" s="662" t="s">
        <v>1150</v>
      </c>
      <c r="B34" s="660" t="s">
        <v>1151</v>
      </c>
      <c r="C34" s="660"/>
      <c r="D34" s="664">
        <f>SUM(D35+D36)</f>
        <v>0</v>
      </c>
      <c r="E34" s="664">
        <f>SUM(E35+E36)</f>
        <v>0</v>
      </c>
    </row>
    <row r="35" spans="1:5" s="656" customFormat="1" ht="12" customHeight="1">
      <c r="A35" s="662" t="s">
        <v>1121</v>
      </c>
      <c r="B35" s="658" t="s">
        <v>1122</v>
      </c>
      <c r="C35" s="658"/>
      <c r="D35" s="663"/>
      <c r="E35" s="663"/>
    </row>
    <row r="36" spans="1:5" s="656" customFormat="1" ht="12" customHeight="1">
      <c r="A36" s="662" t="s">
        <v>1124</v>
      </c>
      <c r="B36" s="658" t="s">
        <v>1132</v>
      </c>
      <c r="C36" s="658"/>
      <c r="D36" s="663">
        <f>D37</f>
        <v>0</v>
      </c>
      <c r="E36" s="663">
        <f>E37</f>
        <v>0</v>
      </c>
    </row>
    <row r="37" spans="1:5" s="656" customFormat="1" ht="12" customHeight="1">
      <c r="A37" s="662" t="s">
        <v>436</v>
      </c>
      <c r="B37" s="658" t="s">
        <v>1152</v>
      </c>
      <c r="C37" s="658"/>
      <c r="D37" s="663"/>
      <c r="E37" s="663"/>
    </row>
    <row r="38" spans="1:5" s="656" customFormat="1" ht="12" customHeight="1">
      <c r="A38" s="665" t="s">
        <v>1153</v>
      </c>
      <c r="B38" s="666" t="s">
        <v>1154</v>
      </c>
      <c r="C38" s="666"/>
      <c r="D38" s="667">
        <f>SUM(D33+D34)</f>
        <v>0</v>
      </c>
      <c r="E38" s="667">
        <f>SUM(E33+E34)</f>
        <v>0</v>
      </c>
    </row>
    <row r="39" spans="1:5" s="656" customFormat="1" ht="12" customHeight="1">
      <c r="A39" s="653" t="s">
        <v>36</v>
      </c>
      <c r="B39" s="654" t="s">
        <v>1155</v>
      </c>
      <c r="C39" s="654"/>
      <c r="D39" s="668"/>
      <c r="E39" s="668"/>
    </row>
    <row r="40" spans="1:5" s="656" customFormat="1" ht="12" customHeight="1">
      <c r="A40" s="662" t="s">
        <v>1156</v>
      </c>
      <c r="B40" s="660" t="s">
        <v>1157</v>
      </c>
      <c r="C40" s="660"/>
      <c r="D40" s="664">
        <f>SUM(D41+D42)</f>
        <v>0</v>
      </c>
      <c r="E40" s="664">
        <f>SUM(E41+E42)</f>
        <v>0</v>
      </c>
    </row>
    <row r="41" spans="1:5" s="656" customFormat="1" ht="12" customHeight="1">
      <c r="A41" s="662" t="s">
        <v>1121</v>
      </c>
      <c r="B41" s="658" t="s">
        <v>1122</v>
      </c>
      <c r="C41" s="658"/>
      <c r="D41" s="663"/>
      <c r="E41" s="663"/>
    </row>
    <row r="42" spans="1:5" s="656" customFormat="1" ht="12" customHeight="1">
      <c r="A42" s="662" t="s">
        <v>1124</v>
      </c>
      <c r="B42" s="658" t="s">
        <v>1132</v>
      </c>
      <c r="C42" s="658"/>
      <c r="D42" s="663"/>
      <c r="E42" s="663"/>
    </row>
    <row r="43" spans="1:5" s="656" customFormat="1" ht="12" customHeight="1">
      <c r="A43" s="662" t="s">
        <v>1158</v>
      </c>
      <c r="B43" s="660" t="s">
        <v>1159</v>
      </c>
      <c r="C43" s="660"/>
      <c r="D43" s="664">
        <f>SUM(D39+D40)</f>
        <v>0</v>
      </c>
      <c r="E43" s="664">
        <f>SUM(E39+E40)</f>
        <v>0</v>
      </c>
    </row>
    <row r="44" spans="1:5" s="656" customFormat="1" ht="12" customHeight="1">
      <c r="A44" s="662" t="s">
        <v>39</v>
      </c>
      <c r="B44" s="660" t="s">
        <v>1160</v>
      </c>
      <c r="C44" s="660"/>
      <c r="D44" s="664">
        <f>D45+D52</f>
        <v>-5488178.38</v>
      </c>
      <c r="E44" s="664">
        <f>E45+E52</f>
        <v>-6225971.45</v>
      </c>
    </row>
    <row r="45" spans="1:5" s="656" customFormat="1" ht="12" customHeight="1">
      <c r="A45" s="662" t="s">
        <v>42</v>
      </c>
      <c r="B45" s="660" t="s">
        <v>1161</v>
      </c>
      <c r="C45" s="660"/>
      <c r="D45" s="663">
        <v>737792.07</v>
      </c>
      <c r="E45" s="663"/>
    </row>
    <row r="46" spans="1:5" s="656" customFormat="1" ht="12" customHeight="1">
      <c r="A46" s="662" t="s">
        <v>436</v>
      </c>
      <c r="B46" s="658" t="s">
        <v>1115</v>
      </c>
      <c r="C46" s="658"/>
      <c r="D46" s="663"/>
      <c r="E46" s="663"/>
    </row>
    <row r="47" spans="1:5" s="656" customFormat="1" ht="12" customHeight="1">
      <c r="A47" s="662" t="s">
        <v>1162</v>
      </c>
      <c r="B47" s="660" t="s">
        <v>1163</v>
      </c>
      <c r="C47" s="660"/>
      <c r="D47" s="664">
        <f>D45+D46</f>
        <v>737792.0700000001</v>
      </c>
      <c r="E47" s="664">
        <f>E45+E46</f>
        <v>0</v>
      </c>
    </row>
    <row r="48" spans="1:5" s="656" customFormat="1" ht="12" customHeight="1">
      <c r="A48" s="662" t="s">
        <v>1121</v>
      </c>
      <c r="B48" s="658" t="s">
        <v>1122</v>
      </c>
      <c r="C48" s="658"/>
      <c r="D48" s="664">
        <f>D49</f>
        <v>0</v>
      </c>
      <c r="E48" s="664">
        <f>E49</f>
        <v>0</v>
      </c>
    </row>
    <row r="49" spans="1:5" s="656" customFormat="1" ht="12" customHeight="1">
      <c r="A49" s="662" t="s">
        <v>436</v>
      </c>
      <c r="B49" s="658" t="s">
        <v>1164</v>
      </c>
      <c r="C49" s="658"/>
      <c r="D49" s="663"/>
      <c r="E49" s="663"/>
    </row>
    <row r="50" spans="1:5" s="656" customFormat="1" ht="12" customHeight="1">
      <c r="A50" s="662" t="s">
        <v>1124</v>
      </c>
      <c r="B50" s="658" t="s">
        <v>1132</v>
      </c>
      <c r="C50" s="658"/>
      <c r="D50" s="663"/>
      <c r="E50" s="663"/>
    </row>
    <row r="51" spans="1:5" s="656" customFormat="1" ht="12" customHeight="1">
      <c r="A51" s="662" t="s">
        <v>1165</v>
      </c>
      <c r="B51" s="660" t="s">
        <v>1166</v>
      </c>
      <c r="C51" s="660"/>
      <c r="D51" s="664">
        <f>D47+D48+D50</f>
        <v>737792.0700000001</v>
      </c>
      <c r="E51" s="664">
        <f>E47+E48+E50</f>
        <v>0</v>
      </c>
    </row>
    <row r="52" spans="1:5" s="656" customFormat="1" ht="12" customHeight="1">
      <c r="A52" s="662" t="s">
        <v>1167</v>
      </c>
      <c r="B52" s="660" t="s">
        <v>1168</v>
      </c>
      <c r="C52" s="660"/>
      <c r="D52" s="663">
        <v>-6225970.45</v>
      </c>
      <c r="E52" s="663">
        <v>-6225971.45</v>
      </c>
    </row>
    <row r="53" spans="1:5" s="656" customFormat="1" ht="12" customHeight="1">
      <c r="A53" s="662" t="s">
        <v>436</v>
      </c>
      <c r="B53" s="658" t="s">
        <v>1115</v>
      </c>
      <c r="C53" s="658"/>
      <c r="D53" s="663"/>
      <c r="E53" s="663"/>
    </row>
    <row r="54" spans="1:5" s="656" customFormat="1" ht="12" customHeight="1">
      <c r="A54" s="662" t="s">
        <v>1169</v>
      </c>
      <c r="B54" s="660" t="s">
        <v>1170</v>
      </c>
      <c r="C54" s="660"/>
      <c r="D54" s="664">
        <f>D52+D53</f>
        <v>-6225970.45</v>
      </c>
      <c r="E54" s="664">
        <f>E52+E53</f>
        <v>-6225971.45</v>
      </c>
    </row>
    <row r="55" spans="1:5" s="656" customFormat="1" ht="12" customHeight="1">
      <c r="A55" s="662" t="s">
        <v>1121</v>
      </c>
      <c r="B55" s="658" t="s">
        <v>1122</v>
      </c>
      <c r="C55" s="658"/>
      <c r="D55" s="664">
        <f>SUM(D56:D57)</f>
        <v>0</v>
      </c>
      <c r="E55" s="664">
        <f>SUM(E56:E57)</f>
        <v>0</v>
      </c>
    </row>
    <row r="56" spans="1:5" s="656" customFormat="1" ht="12" customHeight="1">
      <c r="A56" s="662" t="s">
        <v>436</v>
      </c>
      <c r="B56" s="658" t="s">
        <v>1171</v>
      </c>
      <c r="C56" s="658"/>
      <c r="D56" s="663"/>
      <c r="E56" s="663"/>
    </row>
    <row r="57" spans="1:5" s="656" customFormat="1" ht="12" customHeight="1">
      <c r="A57" s="662" t="s">
        <v>436</v>
      </c>
      <c r="B57" s="658" t="s">
        <v>151</v>
      </c>
      <c r="C57" s="658"/>
      <c r="D57" s="663"/>
      <c r="E57" s="663"/>
    </row>
    <row r="58" spans="1:5" s="656" customFormat="1" ht="12" customHeight="1">
      <c r="A58" s="662" t="s">
        <v>1124</v>
      </c>
      <c r="B58" s="658" t="s">
        <v>1172</v>
      </c>
      <c r="C58" s="658"/>
      <c r="D58" s="663"/>
      <c r="E58" s="663"/>
    </row>
    <row r="59" spans="1:5" s="656" customFormat="1" ht="12" customHeight="1">
      <c r="A59" s="662" t="s">
        <v>1173</v>
      </c>
      <c r="B59" s="660" t="s">
        <v>1174</v>
      </c>
      <c r="C59" s="660"/>
      <c r="D59" s="664">
        <f>D54+D55+D58</f>
        <v>-6225970.45</v>
      </c>
      <c r="E59" s="664">
        <f>E54+E55+E58</f>
        <v>-6225971.45</v>
      </c>
    </row>
    <row r="60" spans="1:5" s="656" customFormat="1" ht="12" customHeight="1">
      <c r="A60" s="662" t="s">
        <v>1175</v>
      </c>
      <c r="B60" s="660" t="s">
        <v>1176</v>
      </c>
      <c r="C60" s="660"/>
      <c r="D60" s="664">
        <f>D51+D59</f>
        <v>-5488178.38</v>
      </c>
      <c r="E60" s="664">
        <f>E51+E59</f>
        <v>-6225971.45</v>
      </c>
    </row>
    <row r="61" spans="1:5" s="656" customFormat="1" ht="12" customHeight="1">
      <c r="A61" s="662" t="s">
        <v>1177</v>
      </c>
      <c r="B61" s="660" t="s">
        <v>1178</v>
      </c>
      <c r="C61" s="660"/>
      <c r="D61" s="664">
        <f>SUM(D62:D64)</f>
        <v>1019579.77</v>
      </c>
      <c r="E61" s="664">
        <f>SUM(E62:E64)</f>
        <v>737792.0700000001</v>
      </c>
    </row>
    <row r="62" spans="1:5" s="656" customFormat="1" ht="12" customHeight="1">
      <c r="A62" s="662" t="s">
        <v>1121</v>
      </c>
      <c r="B62" s="660" t="s">
        <v>1179</v>
      </c>
      <c r="C62" s="660"/>
      <c r="D62" s="663">
        <v>1019579.77</v>
      </c>
      <c r="E62" s="663">
        <v>737792.07</v>
      </c>
    </row>
    <row r="63" spans="1:5" s="656" customFormat="1" ht="12" customHeight="1">
      <c r="A63" s="662" t="s">
        <v>1124</v>
      </c>
      <c r="B63" s="660" t="s">
        <v>1180</v>
      </c>
      <c r="C63" s="660"/>
      <c r="D63" s="663"/>
      <c r="E63" s="663"/>
    </row>
    <row r="64" spans="1:5" s="656" customFormat="1" ht="12" customHeight="1">
      <c r="A64" s="669" t="s">
        <v>1181</v>
      </c>
      <c r="B64" s="666" t="s">
        <v>1182</v>
      </c>
      <c r="C64" s="666"/>
      <c r="D64" s="670"/>
      <c r="E64" s="670"/>
    </row>
    <row r="65" spans="1:5" s="656" customFormat="1" ht="12" customHeight="1">
      <c r="A65" s="671" t="s">
        <v>104</v>
      </c>
      <c r="B65" s="672" t="s">
        <v>1183</v>
      </c>
      <c r="C65" s="672"/>
      <c r="D65" s="673">
        <f>D13+D18+D22+D32+D38+D43+D51+D59+D61</f>
        <v>-1511686.2900000005</v>
      </c>
      <c r="E65" s="673">
        <f>E13+E18+E22+E32+E38+E43+E51+E59+E61</f>
        <v>-2611942.0600000005</v>
      </c>
    </row>
    <row r="66" spans="1:5" s="656" customFormat="1" ht="23.25" customHeight="1">
      <c r="A66" s="671" t="s">
        <v>119</v>
      </c>
      <c r="B66" s="672" t="s">
        <v>1184</v>
      </c>
      <c r="C66" s="672"/>
      <c r="D66" s="673">
        <f>D65</f>
        <v>-1511686.2900000005</v>
      </c>
      <c r="E66" s="673">
        <f>E65</f>
        <v>-2611942.0600000005</v>
      </c>
    </row>
    <row r="67" spans="1:5" s="411" customFormat="1" ht="15" customHeight="1">
      <c r="A67" s="674"/>
      <c r="B67" s="675"/>
      <c r="C67" s="675"/>
      <c r="D67" s="675"/>
      <c r="E67" s="675"/>
    </row>
    <row r="68" spans="1:5" s="677" customFormat="1" ht="15" customHeight="1">
      <c r="A68" s="676"/>
      <c r="B68" s="676"/>
      <c r="C68" s="676"/>
      <c r="D68" s="676"/>
      <c r="E68" s="676"/>
    </row>
    <row r="69" spans="1:5" s="677" customFormat="1" ht="15" customHeight="1">
      <c r="A69" s="678"/>
      <c r="B69" s="678"/>
      <c r="C69" s="678"/>
      <c r="D69" s="678"/>
      <c r="E69" s="678"/>
    </row>
    <row r="70" spans="1:5" s="677" customFormat="1" ht="15" customHeight="1">
      <c r="A70" s="678"/>
      <c r="B70" s="678"/>
      <c r="C70" s="678"/>
      <c r="D70" s="678"/>
      <c r="E70" s="678"/>
    </row>
    <row r="71" spans="1:5" s="677" customFormat="1" ht="15" customHeight="1">
      <c r="A71" s="678"/>
      <c r="B71" s="678"/>
      <c r="C71" s="678"/>
      <c r="D71" s="678"/>
      <c r="E71" s="678"/>
    </row>
    <row r="72" spans="1:5" s="677" customFormat="1" ht="15" customHeight="1">
      <c r="A72" s="678"/>
      <c r="B72" s="678"/>
      <c r="C72" s="678"/>
      <c r="D72" s="678"/>
      <c r="E72" s="678"/>
    </row>
    <row r="73" spans="1:5" s="677" customFormat="1" ht="15" customHeight="1">
      <c r="A73" s="678"/>
      <c r="B73" s="678"/>
      <c r="C73" s="678"/>
      <c r="D73" s="678"/>
      <c r="E73" s="678"/>
    </row>
    <row r="74" spans="1:5" s="677" customFormat="1" ht="15" customHeight="1">
      <c r="A74" s="678"/>
      <c r="B74" s="678"/>
      <c r="C74" s="678"/>
      <c r="D74" s="678"/>
      <c r="E74" s="678"/>
    </row>
    <row r="75" spans="1:5" s="677" customFormat="1" ht="15" customHeight="1">
      <c r="A75" s="678"/>
      <c r="B75" s="678"/>
      <c r="C75" s="678"/>
      <c r="D75" s="678"/>
      <c r="E75" s="678"/>
    </row>
    <row r="76" spans="1:5" s="677" customFormat="1" ht="15" customHeight="1">
      <c r="A76" s="678"/>
      <c r="B76" s="678"/>
      <c r="C76" s="678"/>
      <c r="D76" s="678"/>
      <c r="E76" s="678"/>
    </row>
    <row r="77" spans="1:5" s="677" customFormat="1" ht="15" customHeight="1">
      <c r="A77" s="678"/>
      <c r="B77" s="678"/>
      <c r="C77" s="678"/>
      <c r="D77" s="678"/>
      <c r="E77" s="678"/>
    </row>
    <row r="78" spans="1:5" s="677" customFormat="1" ht="15" customHeight="1">
      <c r="A78" s="678"/>
      <c r="B78" s="678"/>
      <c r="C78" s="678"/>
      <c r="D78" s="678"/>
      <c r="E78" s="678"/>
    </row>
    <row r="79" spans="1:5" s="677" customFormat="1" ht="15" customHeight="1">
      <c r="A79" s="678"/>
      <c r="B79" s="678"/>
      <c r="C79" s="678"/>
      <c r="D79" s="678"/>
      <c r="E79" s="678"/>
    </row>
    <row r="80" spans="1:5" s="677" customFormat="1" ht="15" customHeight="1">
      <c r="A80" s="678"/>
      <c r="B80" s="678"/>
      <c r="C80" s="678"/>
      <c r="D80" s="678"/>
      <c r="E80" s="678"/>
    </row>
    <row r="81" spans="1:5" s="677" customFormat="1" ht="15" customHeight="1">
      <c r="A81" s="678"/>
      <c r="B81" s="678"/>
      <c r="C81" s="678"/>
      <c r="D81" s="678"/>
      <c r="E81" s="678"/>
    </row>
    <row r="82" spans="1:5" s="677" customFormat="1" ht="15" customHeight="1">
      <c r="A82" s="678"/>
      <c r="B82" s="678"/>
      <c r="C82" s="678"/>
      <c r="D82" s="678"/>
      <c r="E82" s="678"/>
    </row>
    <row r="83" spans="1:5" s="677" customFormat="1" ht="12.75">
      <c r="A83" s="679"/>
      <c r="B83" s="680"/>
      <c r="C83" s="681"/>
      <c r="E83" s="682"/>
    </row>
    <row r="84" spans="1:5" s="677" customFormat="1" ht="12.75">
      <c r="A84" s="679"/>
      <c r="B84" s="680"/>
      <c r="C84" s="681"/>
      <c r="E84" s="682"/>
    </row>
    <row r="85" spans="1:3" s="677" customFormat="1" ht="10.5">
      <c r="A85" s="679"/>
      <c r="B85" s="680"/>
      <c r="C85" s="681"/>
    </row>
    <row r="86" spans="1:3" s="677" customFormat="1" ht="10.5">
      <c r="A86" s="679"/>
      <c r="B86" s="680"/>
      <c r="C86" s="681"/>
    </row>
    <row r="87" spans="1:3" s="677" customFormat="1" ht="10.5">
      <c r="A87" s="679"/>
      <c r="B87" s="680"/>
      <c r="C87" s="681"/>
    </row>
    <row r="88" spans="1:3" s="677" customFormat="1" ht="10.5">
      <c r="A88" s="679"/>
      <c r="B88" s="680"/>
      <c r="C88" s="681"/>
    </row>
    <row r="89" spans="1:3" s="677" customFormat="1" ht="10.5">
      <c r="A89" s="679"/>
      <c r="B89" s="680"/>
      <c r="C89" s="681"/>
    </row>
    <row r="90" spans="1:3" s="677" customFormat="1" ht="10.5">
      <c r="A90" s="679"/>
      <c r="B90" s="680"/>
      <c r="C90" s="681"/>
    </row>
    <row r="91" spans="1:3" s="411" customFormat="1" ht="10.5">
      <c r="A91" s="683"/>
      <c r="B91" s="684"/>
      <c r="C91" s="685"/>
    </row>
    <row r="92" spans="1:3" s="411" customFormat="1" ht="10.5">
      <c r="A92" s="683"/>
      <c r="B92" s="684"/>
      <c r="C92" s="685"/>
    </row>
    <row r="93" spans="1:3" s="411" customFormat="1" ht="10.5">
      <c r="A93" s="683"/>
      <c r="B93" s="684"/>
      <c r="C93" s="685"/>
    </row>
    <row r="94" spans="1:3" s="411" customFormat="1" ht="10.5">
      <c r="A94" s="683"/>
      <c r="B94" s="684"/>
      <c r="C94" s="685"/>
    </row>
    <row r="95" spans="1:3" s="411" customFormat="1" ht="10.5">
      <c r="A95" s="683"/>
      <c r="B95" s="684"/>
      <c r="C95" s="685"/>
    </row>
    <row r="96" spans="1:3" s="411" customFormat="1" ht="10.5">
      <c r="A96" s="683"/>
      <c r="B96" s="684"/>
      <c r="C96" s="685"/>
    </row>
    <row r="97" spans="1:3" s="411" customFormat="1" ht="10.5">
      <c r="A97" s="683"/>
      <c r="B97" s="684"/>
      <c r="C97" s="685"/>
    </row>
    <row r="98" spans="1:3" s="411" customFormat="1" ht="10.5">
      <c r="A98" s="683"/>
      <c r="B98" s="684"/>
      <c r="C98" s="685"/>
    </row>
    <row r="99" spans="1:3" s="411" customFormat="1" ht="10.5">
      <c r="A99" s="683"/>
      <c r="B99" s="684"/>
      <c r="C99" s="685"/>
    </row>
    <row r="100" spans="1:3" s="411" customFormat="1" ht="10.5">
      <c r="A100" s="683"/>
      <c r="B100" s="684"/>
      <c r="C100" s="685"/>
    </row>
    <row r="101" spans="1:3" s="411" customFormat="1" ht="10.5">
      <c r="A101" s="683"/>
      <c r="B101" s="684"/>
      <c r="C101" s="685"/>
    </row>
    <row r="102" spans="1:3" s="411" customFormat="1" ht="10.5">
      <c r="A102" s="683"/>
      <c r="B102" s="684"/>
      <c r="C102" s="685"/>
    </row>
    <row r="103" spans="1:3" s="411" customFormat="1" ht="10.5">
      <c r="A103" s="683"/>
      <c r="B103" s="684"/>
      <c r="C103" s="685"/>
    </row>
    <row r="104" spans="1:3" s="411" customFormat="1" ht="10.5">
      <c r="A104" s="683"/>
      <c r="B104" s="684"/>
      <c r="C104" s="685"/>
    </row>
    <row r="105" spans="1:3" s="411" customFormat="1" ht="10.5">
      <c r="A105" s="683"/>
      <c r="B105" s="684"/>
      <c r="C105" s="685"/>
    </row>
    <row r="106" spans="1:3" s="411" customFormat="1" ht="10.5">
      <c r="A106" s="683"/>
      <c r="B106" s="684"/>
      <c r="C106" s="685"/>
    </row>
    <row r="107" spans="1:3" s="411" customFormat="1" ht="10.5">
      <c r="A107" s="683"/>
      <c r="B107" s="684"/>
      <c r="C107" s="685"/>
    </row>
    <row r="108" spans="1:3" s="411" customFormat="1" ht="10.5">
      <c r="A108" s="683"/>
      <c r="B108" s="684"/>
      <c r="C108" s="685"/>
    </row>
    <row r="109" spans="1:3" s="411" customFormat="1" ht="10.5">
      <c r="A109" s="683"/>
      <c r="B109" s="684"/>
      <c r="C109" s="685"/>
    </row>
    <row r="110" spans="1:3" s="411" customFormat="1" ht="10.5">
      <c r="A110" s="683"/>
      <c r="B110" s="684"/>
      <c r="C110" s="685"/>
    </row>
    <row r="111" spans="1:3" s="411" customFormat="1" ht="10.5">
      <c r="A111" s="683"/>
      <c r="B111" s="684"/>
      <c r="C111" s="685"/>
    </row>
    <row r="112" spans="1:3" s="411" customFormat="1" ht="10.5">
      <c r="A112" s="683"/>
      <c r="B112" s="684"/>
      <c r="C112" s="685"/>
    </row>
    <row r="113" spans="1:3" s="411" customFormat="1" ht="10.5">
      <c r="A113" s="683"/>
      <c r="B113" s="684"/>
      <c r="C113" s="685"/>
    </row>
    <row r="114" spans="1:3" s="411" customFormat="1" ht="10.5">
      <c r="A114" s="683"/>
      <c r="B114" s="684"/>
      <c r="C114" s="685"/>
    </row>
    <row r="115" spans="1:3" s="411" customFormat="1" ht="10.5">
      <c r="A115" s="683"/>
      <c r="B115" s="684"/>
      <c r="C115" s="685"/>
    </row>
    <row r="116" spans="1:3" s="411" customFormat="1" ht="10.5">
      <c r="A116" s="683"/>
      <c r="B116" s="684"/>
      <c r="C116" s="685"/>
    </row>
    <row r="117" spans="1:3" s="411" customFormat="1" ht="10.5">
      <c r="A117" s="683"/>
      <c r="B117" s="684"/>
      <c r="C117" s="685"/>
    </row>
    <row r="118" spans="1:3" s="411" customFormat="1" ht="10.5">
      <c r="A118" s="683"/>
      <c r="B118" s="684"/>
      <c r="C118" s="685"/>
    </row>
    <row r="119" spans="1:3" s="411" customFormat="1" ht="10.5">
      <c r="A119" s="683"/>
      <c r="B119" s="684"/>
      <c r="C119" s="685"/>
    </row>
    <row r="120" spans="1:3" s="411" customFormat="1" ht="10.5">
      <c r="A120" s="683"/>
      <c r="B120" s="684"/>
      <c r="C120" s="685"/>
    </row>
    <row r="121" spans="1:3" s="411" customFormat="1" ht="10.5">
      <c r="A121" s="683"/>
      <c r="B121" s="684"/>
      <c r="C121" s="685"/>
    </row>
    <row r="122" spans="1:3" s="411" customFormat="1" ht="10.5">
      <c r="A122" s="683"/>
      <c r="B122" s="684"/>
      <c r="C122" s="685"/>
    </row>
    <row r="123" spans="1:3" s="411" customFormat="1" ht="10.5">
      <c r="A123" s="683"/>
      <c r="B123" s="684"/>
      <c r="C123" s="685"/>
    </row>
    <row r="124" spans="1:3" s="411" customFormat="1" ht="10.5">
      <c r="A124" s="683"/>
      <c r="B124" s="684"/>
      <c r="C124" s="685"/>
    </row>
    <row r="125" spans="1:3" s="411" customFormat="1" ht="10.5">
      <c r="A125" s="683"/>
      <c r="B125" s="684"/>
      <c r="C125" s="685"/>
    </row>
    <row r="126" spans="1:3" s="411" customFormat="1" ht="10.5">
      <c r="A126" s="683"/>
      <c r="B126" s="684"/>
      <c r="C126" s="685"/>
    </row>
    <row r="127" spans="1:3" s="411" customFormat="1" ht="10.5">
      <c r="A127" s="683"/>
      <c r="B127" s="684"/>
      <c r="C127" s="685"/>
    </row>
    <row r="128" spans="1:3" s="411" customFormat="1" ht="10.5">
      <c r="A128" s="683"/>
      <c r="B128" s="684"/>
      <c r="C128" s="685"/>
    </row>
    <row r="129" spans="1:3" s="411" customFormat="1" ht="10.5">
      <c r="A129" s="683"/>
      <c r="B129" s="684"/>
      <c r="C129" s="685"/>
    </row>
    <row r="130" spans="1:3" s="411" customFormat="1" ht="10.5">
      <c r="A130" s="683"/>
      <c r="B130" s="684"/>
      <c r="C130" s="685"/>
    </row>
    <row r="131" spans="1:3" s="411" customFormat="1" ht="10.5">
      <c r="A131" s="683"/>
      <c r="B131" s="684"/>
      <c r="C131" s="685"/>
    </row>
    <row r="132" spans="1:2" s="411" customFormat="1" ht="10.5">
      <c r="A132" s="683"/>
      <c r="B132" s="684"/>
    </row>
    <row r="133" spans="1:2" s="411" customFormat="1" ht="10.5">
      <c r="A133" s="683"/>
      <c r="B133" s="684"/>
    </row>
    <row r="134" spans="1:2" s="411" customFormat="1" ht="10.5">
      <c r="A134" s="683"/>
      <c r="B134" s="684"/>
    </row>
    <row r="135" spans="1:2" s="411" customFormat="1" ht="10.5">
      <c r="A135" s="683"/>
      <c r="B135" s="684"/>
    </row>
    <row r="136" spans="1:2" s="411" customFormat="1" ht="10.5">
      <c r="A136" s="683"/>
      <c r="B136" s="684"/>
    </row>
    <row r="137" spans="1:2" s="411" customFormat="1" ht="10.5">
      <c r="A137" s="683"/>
      <c r="B137" s="684"/>
    </row>
    <row r="138" spans="1:2" s="411" customFormat="1" ht="10.5">
      <c r="A138" s="683"/>
      <c r="B138" s="684"/>
    </row>
    <row r="139" spans="1:2" s="411" customFormat="1" ht="10.5">
      <c r="A139" s="683"/>
      <c r="B139" s="684"/>
    </row>
    <row r="140" spans="1:2" s="411" customFormat="1" ht="10.5">
      <c r="A140" s="683"/>
      <c r="B140" s="684"/>
    </row>
    <row r="141" spans="1:2" s="411" customFormat="1" ht="10.5">
      <c r="A141" s="683"/>
      <c r="B141" s="684"/>
    </row>
    <row r="142" spans="1:2" s="411" customFormat="1" ht="10.5">
      <c r="A142" s="683"/>
      <c r="B142" s="684"/>
    </row>
    <row r="143" spans="1:2" s="411" customFormat="1" ht="10.5">
      <c r="A143" s="683"/>
      <c r="B143" s="684"/>
    </row>
    <row r="144" spans="1:2" s="411" customFormat="1" ht="10.5">
      <c r="A144" s="683"/>
      <c r="B144" s="684"/>
    </row>
    <row r="145" spans="1:2" s="411" customFormat="1" ht="10.5">
      <c r="A145" s="683"/>
      <c r="B145" s="684"/>
    </row>
    <row r="146" spans="1:2" s="411" customFormat="1" ht="10.5">
      <c r="A146" s="683"/>
      <c r="B146" s="684"/>
    </row>
    <row r="147" spans="1:2" s="411" customFormat="1" ht="10.5">
      <c r="A147" s="683"/>
      <c r="B147" s="684"/>
    </row>
    <row r="148" spans="1:2" s="411" customFormat="1" ht="10.5">
      <c r="A148" s="683"/>
      <c r="B148" s="684"/>
    </row>
    <row r="149" spans="1:2" s="411" customFormat="1" ht="10.5">
      <c r="A149" s="683"/>
      <c r="B149" s="684"/>
    </row>
    <row r="150" spans="1:2" s="411" customFormat="1" ht="10.5">
      <c r="A150" s="683"/>
      <c r="B150" s="684"/>
    </row>
    <row r="151" spans="1:2" s="411" customFormat="1" ht="10.5">
      <c r="A151" s="683"/>
      <c r="B151" s="684"/>
    </row>
    <row r="152" spans="1:2" s="411" customFormat="1" ht="10.5">
      <c r="A152" s="683"/>
      <c r="B152" s="684"/>
    </row>
    <row r="153" spans="1:2" s="411" customFormat="1" ht="10.5">
      <c r="A153" s="683"/>
      <c r="B153" s="684"/>
    </row>
    <row r="154" spans="1:2" s="411" customFormat="1" ht="10.5">
      <c r="A154" s="683"/>
      <c r="B154" s="684"/>
    </row>
    <row r="155" spans="1:2" s="411" customFormat="1" ht="10.5">
      <c r="A155" s="683"/>
      <c r="B155" s="684"/>
    </row>
    <row r="156" spans="1:2" s="411" customFormat="1" ht="10.5">
      <c r="A156" s="683"/>
      <c r="B156" s="684"/>
    </row>
    <row r="157" spans="1:2" s="411" customFormat="1" ht="10.5">
      <c r="A157" s="683"/>
      <c r="B157" s="684"/>
    </row>
    <row r="158" spans="1:2" s="411" customFormat="1" ht="10.5">
      <c r="A158" s="683"/>
      <c r="B158" s="684"/>
    </row>
    <row r="159" spans="1:2" s="411" customFormat="1" ht="10.5">
      <c r="A159" s="683"/>
      <c r="B159" s="684"/>
    </row>
    <row r="160" spans="1:2" s="411" customFormat="1" ht="10.5">
      <c r="A160" s="683"/>
      <c r="B160" s="684"/>
    </row>
    <row r="161" spans="1:2" s="411" customFormat="1" ht="10.5">
      <c r="A161" s="683"/>
      <c r="B161" s="684"/>
    </row>
    <row r="162" spans="1:2" s="411" customFormat="1" ht="10.5">
      <c r="A162" s="683"/>
      <c r="B162" s="684"/>
    </row>
    <row r="163" spans="1:2" s="411" customFormat="1" ht="10.5">
      <c r="A163" s="683"/>
      <c r="B163" s="684"/>
    </row>
    <row r="164" spans="1:2" s="411" customFormat="1" ht="10.5">
      <c r="A164" s="683"/>
      <c r="B164" s="684"/>
    </row>
    <row r="165" spans="1:2" s="411" customFormat="1" ht="10.5">
      <c r="A165" s="683"/>
      <c r="B165" s="684"/>
    </row>
    <row r="166" spans="1:2" s="411" customFormat="1" ht="10.5">
      <c r="A166" s="683"/>
      <c r="B166" s="684"/>
    </row>
    <row r="167" spans="1:2" s="411" customFormat="1" ht="10.5">
      <c r="A167" s="683"/>
      <c r="B167" s="684"/>
    </row>
    <row r="168" spans="1:2" s="411" customFormat="1" ht="10.5">
      <c r="A168" s="683"/>
      <c r="B168" s="684"/>
    </row>
    <row r="169" spans="1:2" s="411" customFormat="1" ht="10.5">
      <c r="A169" s="683"/>
      <c r="B169" s="684"/>
    </row>
    <row r="170" spans="1:2" s="411" customFormat="1" ht="10.5">
      <c r="A170" s="683"/>
      <c r="B170" s="684"/>
    </row>
    <row r="171" spans="1:2" s="411" customFormat="1" ht="10.5">
      <c r="A171" s="683"/>
      <c r="B171" s="684"/>
    </row>
    <row r="172" spans="1:2" s="411" customFormat="1" ht="10.5">
      <c r="A172" s="683"/>
      <c r="B172" s="684"/>
    </row>
    <row r="173" spans="1:2" s="411" customFormat="1" ht="10.5">
      <c r="A173" s="683"/>
      <c r="B173" s="684"/>
    </row>
    <row r="174" spans="1:2" s="411" customFormat="1" ht="10.5">
      <c r="A174" s="683"/>
      <c r="B174" s="684"/>
    </row>
    <row r="175" spans="1:2" s="411" customFormat="1" ht="10.5">
      <c r="A175" s="683"/>
      <c r="B175" s="684"/>
    </row>
    <row r="176" spans="1:2" s="411" customFormat="1" ht="10.5">
      <c r="A176" s="683"/>
      <c r="B176" s="684"/>
    </row>
    <row r="177" spans="1:2" s="411" customFormat="1" ht="10.5">
      <c r="A177" s="683"/>
      <c r="B177" s="684"/>
    </row>
    <row r="178" spans="1:2" s="411" customFormat="1" ht="10.5">
      <c r="A178" s="683"/>
      <c r="B178" s="684"/>
    </row>
    <row r="179" spans="1:2" s="411" customFormat="1" ht="10.5">
      <c r="A179" s="683"/>
      <c r="B179" s="684"/>
    </row>
    <row r="180" spans="1:2" s="411" customFormat="1" ht="10.5">
      <c r="A180" s="683"/>
      <c r="B180" s="684"/>
    </row>
    <row r="181" spans="1:2" s="411" customFormat="1" ht="10.5">
      <c r="A181" s="683"/>
      <c r="B181" s="684"/>
    </row>
    <row r="182" spans="1:2" s="411" customFormat="1" ht="10.5">
      <c r="A182" s="683"/>
      <c r="B182" s="684"/>
    </row>
    <row r="183" spans="1:2" s="411" customFormat="1" ht="10.5">
      <c r="A183" s="683"/>
      <c r="B183" s="684"/>
    </row>
    <row r="184" spans="1:2" s="411" customFormat="1" ht="10.5">
      <c r="A184" s="683"/>
      <c r="B184" s="684"/>
    </row>
    <row r="185" spans="1:2" s="411" customFormat="1" ht="10.5">
      <c r="A185" s="683"/>
      <c r="B185" s="684"/>
    </row>
    <row r="186" spans="1:2" s="411" customFormat="1" ht="10.5">
      <c r="A186" s="683"/>
      <c r="B186" s="684"/>
    </row>
    <row r="187" spans="1:2" s="411" customFormat="1" ht="10.5">
      <c r="A187" s="683"/>
      <c r="B187" s="684"/>
    </row>
    <row r="188" spans="1:2" s="411" customFormat="1" ht="10.5">
      <c r="A188" s="683"/>
      <c r="B188" s="684"/>
    </row>
    <row r="189" spans="1:2" s="411" customFormat="1" ht="10.5">
      <c r="A189" s="683"/>
      <c r="B189" s="684"/>
    </row>
    <row r="190" spans="1:2" s="411" customFormat="1" ht="10.5">
      <c r="A190" s="683"/>
      <c r="B190" s="684"/>
    </row>
    <row r="191" spans="1:2" s="411" customFormat="1" ht="10.5">
      <c r="A191" s="683"/>
      <c r="B191" s="684"/>
    </row>
    <row r="192" spans="1:2" s="411" customFormat="1" ht="10.5">
      <c r="A192" s="683"/>
      <c r="B192" s="684"/>
    </row>
    <row r="193" spans="1:2" s="411" customFormat="1" ht="10.5">
      <c r="A193" s="683"/>
      <c r="B193" s="684"/>
    </row>
    <row r="194" spans="1:2" s="411" customFormat="1" ht="10.5">
      <c r="A194" s="683"/>
      <c r="B194" s="684"/>
    </row>
  </sheetData>
  <mergeCells count="80">
    <mergeCell ref="A2:E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s>
  <printOptions horizontalCentered="1"/>
  <pageMargins left="0.7875" right="0.39375" top="0.39375" bottom="0.19652777777777777" header="0" footer="0.5118055555555556"/>
  <pageSetup horizontalDpi="300" verticalDpi="300" orientation="portrait" scale="90"/>
  <headerFooter alignWithMargins="0">
    <oddHeader>&amp;L&amp;"Arial,Kursywa"&amp;8Sprawozdanie finansowe za 2006 rok 
Samodzielnego Zespołu Przychodni Specjalistycznych we Włocławku</oddHeader>
  </headerFooter>
</worksheet>
</file>

<file path=xl/worksheets/sheet24.xml><?xml version="1.0" encoding="utf-8"?>
<worksheet xmlns="http://schemas.openxmlformats.org/spreadsheetml/2006/main" xmlns:r="http://schemas.openxmlformats.org/officeDocument/2006/relationships">
  <sheetPr codeName="Arkusz24"/>
  <dimension ref="A1:H135"/>
  <sheetViews>
    <sheetView workbookViewId="0" topLeftCell="A1">
      <selection activeCell="A1" sqref="A1"/>
    </sheetView>
  </sheetViews>
  <sheetFormatPr defaultColWidth="9.00390625" defaultRowHeight="12.75"/>
  <cols>
    <col min="1" max="1" width="5.25390625" style="686" customWidth="1"/>
    <col min="2" max="2" width="92.00390625" style="686" customWidth="1"/>
    <col min="3" max="3" width="21.625" style="686" customWidth="1"/>
    <col min="4" max="4" width="21.875" style="686" customWidth="1"/>
    <col min="5" max="16384" width="9.125" style="687" customWidth="1"/>
  </cols>
  <sheetData>
    <row r="1" spans="1:5" s="690" customFormat="1" ht="12.75">
      <c r="A1" s="688" t="s">
        <v>1185</v>
      </c>
      <c r="B1" s="688"/>
      <c r="C1" s="689"/>
      <c r="D1" s="689"/>
      <c r="E1" s="689"/>
    </row>
    <row r="2" spans="1:5" s="690" customFormat="1" ht="17.25" customHeight="1">
      <c r="A2" s="691"/>
      <c r="B2" s="691"/>
      <c r="C2" s="689"/>
      <c r="D2" s="689"/>
      <c r="E2" s="692"/>
    </row>
    <row r="3" spans="1:5" s="690" customFormat="1" ht="17.25" customHeight="1">
      <c r="A3" s="693"/>
      <c r="B3" s="693"/>
      <c r="C3" s="689"/>
      <c r="D3" s="689"/>
      <c r="E3" s="692"/>
    </row>
    <row r="4" spans="1:8" s="690" customFormat="1" ht="16.5" customHeight="1">
      <c r="A4" s="694" t="s">
        <v>1186</v>
      </c>
      <c r="B4" s="694"/>
      <c r="C4" s="694"/>
      <c r="D4" s="694"/>
      <c r="E4" s="695"/>
      <c r="F4" s="695"/>
      <c r="G4" s="695"/>
      <c r="H4" s="695"/>
    </row>
    <row r="5" spans="1:8" s="690" customFormat="1" ht="15" customHeight="1">
      <c r="A5" s="696" t="s">
        <v>1187</v>
      </c>
      <c r="B5" s="696"/>
      <c r="C5" s="696"/>
      <c r="D5" s="696"/>
      <c r="E5" s="697"/>
      <c r="F5" s="697"/>
      <c r="G5" s="697"/>
      <c r="H5" s="697"/>
    </row>
    <row r="6" spans="1:8" s="704" customFormat="1" ht="15" customHeight="1">
      <c r="A6" s="698"/>
      <c r="B6" s="699" t="s">
        <v>89</v>
      </c>
      <c r="C6" s="700" t="s">
        <v>1188</v>
      </c>
      <c r="D6" s="701" t="s">
        <v>1189</v>
      </c>
      <c r="E6" s="702"/>
      <c r="F6" s="702"/>
      <c r="G6" s="703"/>
      <c r="H6" s="703"/>
    </row>
    <row r="7" spans="1:4" s="709" customFormat="1" ht="15" customHeight="1">
      <c r="A7" s="705" t="s">
        <v>96</v>
      </c>
      <c r="B7" s="706" t="s">
        <v>1190</v>
      </c>
      <c r="C7" s="707"/>
      <c r="D7" s="708"/>
    </row>
    <row r="8" spans="1:4" s="704" customFormat="1" ht="15" customHeight="1">
      <c r="A8" s="710" t="s">
        <v>98</v>
      </c>
      <c r="B8" s="711" t="s">
        <v>181</v>
      </c>
      <c r="C8" s="712"/>
      <c r="D8" s="713"/>
    </row>
    <row r="9" spans="1:4" s="704" customFormat="1" ht="15" customHeight="1">
      <c r="A9" s="710" t="s">
        <v>104</v>
      </c>
      <c r="B9" s="711" t="s">
        <v>1191</v>
      </c>
      <c r="C9" s="714">
        <f>SUM(C10:C19)</f>
        <v>0</v>
      </c>
      <c r="D9" s="715">
        <f>SUM(D10:D19)</f>
        <v>0</v>
      </c>
    </row>
    <row r="10" spans="1:4" s="704" customFormat="1" ht="15" customHeight="1">
      <c r="A10" s="710" t="s">
        <v>2</v>
      </c>
      <c r="B10" s="711" t="s">
        <v>240</v>
      </c>
      <c r="C10" s="712"/>
      <c r="D10" s="713"/>
    </row>
    <row r="11" spans="1:4" s="704" customFormat="1" ht="15" customHeight="1">
      <c r="A11" s="710" t="s">
        <v>21</v>
      </c>
      <c r="B11" s="711" t="s">
        <v>1192</v>
      </c>
      <c r="C11" s="712"/>
      <c r="D11" s="713"/>
    </row>
    <row r="12" spans="1:4" s="704" customFormat="1" ht="15" customHeight="1">
      <c r="A12" s="710" t="s">
        <v>26</v>
      </c>
      <c r="B12" s="711" t="s">
        <v>1193</v>
      </c>
      <c r="C12" s="712"/>
      <c r="D12" s="713"/>
    </row>
    <row r="13" spans="1:4" s="704" customFormat="1" ht="15" customHeight="1">
      <c r="A13" s="710" t="s">
        <v>30</v>
      </c>
      <c r="B13" s="711" t="s">
        <v>1194</v>
      </c>
      <c r="C13" s="712"/>
      <c r="D13" s="713"/>
    </row>
    <row r="14" spans="1:4" s="704" customFormat="1" ht="15" customHeight="1">
      <c r="A14" s="710" t="s">
        <v>33</v>
      </c>
      <c r="B14" s="711" t="s">
        <v>1195</v>
      </c>
      <c r="C14" s="712"/>
      <c r="D14" s="713"/>
    </row>
    <row r="15" spans="1:4" s="704" customFormat="1" ht="15" customHeight="1">
      <c r="A15" s="710" t="s">
        <v>36</v>
      </c>
      <c r="B15" s="711" t="s">
        <v>1196</v>
      </c>
      <c r="C15" s="712"/>
      <c r="D15" s="713"/>
    </row>
    <row r="16" spans="1:4" s="704" customFormat="1" ht="15" customHeight="1">
      <c r="A16" s="710" t="s">
        <v>39</v>
      </c>
      <c r="B16" s="711" t="s">
        <v>1197</v>
      </c>
      <c r="C16" s="712"/>
      <c r="D16" s="713"/>
    </row>
    <row r="17" spans="1:4" s="704" customFormat="1" ht="15" customHeight="1">
      <c r="A17" s="710" t="s">
        <v>1177</v>
      </c>
      <c r="B17" s="711" t="s">
        <v>1198</v>
      </c>
      <c r="C17" s="712"/>
      <c r="D17" s="713"/>
    </row>
    <row r="18" spans="1:4" s="704" customFormat="1" ht="15" customHeight="1">
      <c r="A18" s="710" t="s">
        <v>1199</v>
      </c>
      <c r="B18" s="711" t="s">
        <v>1200</v>
      </c>
      <c r="C18" s="712"/>
      <c r="D18" s="713"/>
    </row>
    <row r="19" spans="1:4" s="704" customFormat="1" ht="15" customHeight="1">
      <c r="A19" s="716" t="s">
        <v>1201</v>
      </c>
      <c r="B19" s="717" t="s">
        <v>1202</v>
      </c>
      <c r="C19" s="718"/>
      <c r="D19" s="719"/>
    </row>
    <row r="20" spans="1:4" s="704" customFormat="1" ht="15" customHeight="1">
      <c r="A20" s="720" t="s">
        <v>119</v>
      </c>
      <c r="B20" s="721" t="s">
        <v>1203</v>
      </c>
      <c r="C20" s="722">
        <f>SUM(C8,C9)</f>
        <v>0</v>
      </c>
      <c r="D20" s="723">
        <f>SUM(D8,D9)</f>
        <v>0</v>
      </c>
    </row>
    <row r="21" spans="1:4" s="709" customFormat="1" ht="15" customHeight="1">
      <c r="A21" s="705" t="s">
        <v>139</v>
      </c>
      <c r="B21" s="706" t="s">
        <v>1204</v>
      </c>
      <c r="C21" s="707"/>
      <c r="D21" s="708"/>
    </row>
    <row r="22" spans="1:4" s="704" customFormat="1" ht="15" customHeight="1">
      <c r="A22" s="724" t="s">
        <v>98</v>
      </c>
      <c r="B22" s="725" t="s">
        <v>1205</v>
      </c>
      <c r="C22" s="726">
        <f>SUM(C23,C24,C25,C33)</f>
        <v>0</v>
      </c>
      <c r="D22" s="727">
        <f>SUM(D23,D24,D25,D33)</f>
        <v>0</v>
      </c>
    </row>
    <row r="23" spans="1:4" s="704" customFormat="1" ht="15" customHeight="1">
      <c r="A23" s="710" t="s">
        <v>2</v>
      </c>
      <c r="B23" s="711" t="s">
        <v>1206</v>
      </c>
      <c r="C23" s="712"/>
      <c r="D23" s="713"/>
    </row>
    <row r="24" spans="1:4" s="704" customFormat="1" ht="15" customHeight="1">
      <c r="A24" s="710" t="s">
        <v>21</v>
      </c>
      <c r="B24" s="711" t="s">
        <v>1207</v>
      </c>
      <c r="C24" s="712"/>
      <c r="D24" s="713"/>
    </row>
    <row r="25" spans="1:4" s="704" customFormat="1" ht="15" customHeight="1">
      <c r="A25" s="710" t="s">
        <v>26</v>
      </c>
      <c r="B25" s="711" t="s">
        <v>1208</v>
      </c>
      <c r="C25" s="714">
        <f>SUM(C26,C27)</f>
        <v>0</v>
      </c>
      <c r="D25" s="715">
        <f>SUM(D26,D27)</f>
        <v>0</v>
      </c>
    </row>
    <row r="26" spans="1:4" s="704" customFormat="1" ht="15" customHeight="1">
      <c r="A26" s="710" t="s">
        <v>107</v>
      </c>
      <c r="B26" s="711" t="s">
        <v>127</v>
      </c>
      <c r="C26" s="712"/>
      <c r="D26" s="713"/>
    </row>
    <row r="27" spans="1:4" s="704" customFormat="1" ht="15" customHeight="1">
      <c r="A27" s="710" t="s">
        <v>109</v>
      </c>
      <c r="B27" s="711" t="s">
        <v>133</v>
      </c>
      <c r="C27" s="714">
        <f>SUM(C28:C32)</f>
        <v>0</v>
      </c>
      <c r="D27" s="715">
        <f>SUM(D28:D32)</f>
        <v>0</v>
      </c>
    </row>
    <row r="28" spans="1:4" s="704" customFormat="1" ht="15" customHeight="1">
      <c r="A28" s="710" t="s">
        <v>128</v>
      </c>
      <c r="B28" s="711" t="s">
        <v>1209</v>
      </c>
      <c r="C28" s="712"/>
      <c r="D28" s="713"/>
    </row>
    <row r="29" spans="1:4" s="704" customFormat="1" ht="15" customHeight="1">
      <c r="A29" s="710" t="s">
        <v>128</v>
      </c>
      <c r="B29" s="711" t="s">
        <v>1210</v>
      </c>
      <c r="C29" s="712"/>
      <c r="D29" s="713"/>
    </row>
    <row r="30" spans="1:4" s="704" customFormat="1" ht="15" customHeight="1">
      <c r="A30" s="710" t="s">
        <v>128</v>
      </c>
      <c r="B30" s="711" t="s">
        <v>1211</v>
      </c>
      <c r="C30" s="712"/>
      <c r="D30" s="713"/>
    </row>
    <row r="31" spans="1:4" s="704" customFormat="1" ht="15" customHeight="1">
      <c r="A31" s="710" t="s">
        <v>128</v>
      </c>
      <c r="B31" s="711" t="s">
        <v>1212</v>
      </c>
      <c r="C31" s="712"/>
      <c r="D31" s="713"/>
    </row>
    <row r="32" spans="1:4" s="704" customFormat="1" ht="15" customHeight="1">
      <c r="A32" s="710" t="s">
        <v>128</v>
      </c>
      <c r="B32" s="711" t="s">
        <v>1213</v>
      </c>
      <c r="C32" s="712"/>
      <c r="D32" s="713"/>
    </row>
    <row r="33" spans="1:4" s="704" customFormat="1" ht="15" customHeight="1">
      <c r="A33" s="710" t="s">
        <v>30</v>
      </c>
      <c r="B33" s="711" t="s">
        <v>1214</v>
      </c>
      <c r="C33" s="712"/>
      <c r="D33" s="713"/>
    </row>
    <row r="34" spans="1:4" s="704" customFormat="1" ht="15" customHeight="1">
      <c r="A34" s="724" t="s">
        <v>104</v>
      </c>
      <c r="B34" s="725" t="s">
        <v>1215</v>
      </c>
      <c r="C34" s="726">
        <f>SUM(C35:C37,C42)</f>
        <v>0</v>
      </c>
      <c r="D34" s="727">
        <f>SUM(D35:D37,D42)</f>
        <v>0</v>
      </c>
    </row>
    <row r="35" spans="1:4" s="704" customFormat="1" ht="15" customHeight="1">
      <c r="A35" s="710" t="s">
        <v>2</v>
      </c>
      <c r="B35" s="711" t="s">
        <v>1216</v>
      </c>
      <c r="C35" s="712"/>
      <c r="D35" s="713"/>
    </row>
    <row r="36" spans="1:4" s="704" customFormat="1" ht="15" customHeight="1">
      <c r="A36" s="710" t="s">
        <v>21</v>
      </c>
      <c r="B36" s="711" t="s">
        <v>1217</v>
      </c>
      <c r="C36" s="712"/>
      <c r="D36" s="713"/>
    </row>
    <row r="37" spans="1:4" s="704" customFormat="1" ht="15" customHeight="1">
      <c r="A37" s="710" t="s">
        <v>26</v>
      </c>
      <c r="B37" s="711" t="s">
        <v>1218</v>
      </c>
      <c r="C37" s="714">
        <f>SUM(C38:C39)</f>
        <v>0</v>
      </c>
      <c r="D37" s="715">
        <f>SUM(D38:D39)</f>
        <v>0</v>
      </c>
    </row>
    <row r="38" spans="1:4" s="704" customFormat="1" ht="15" customHeight="1">
      <c r="A38" s="710" t="s">
        <v>107</v>
      </c>
      <c r="B38" s="711" t="s">
        <v>127</v>
      </c>
      <c r="C38" s="712"/>
      <c r="D38" s="713"/>
    </row>
    <row r="39" spans="1:4" s="704" customFormat="1" ht="15" customHeight="1">
      <c r="A39" s="710" t="s">
        <v>109</v>
      </c>
      <c r="B39" s="711" t="s">
        <v>133</v>
      </c>
      <c r="C39" s="714">
        <f>SUM(C40,C41)</f>
        <v>0</v>
      </c>
      <c r="D39" s="715">
        <f>SUM(D40,D41)</f>
        <v>0</v>
      </c>
    </row>
    <row r="40" spans="1:4" s="704" customFormat="1" ht="15" customHeight="1">
      <c r="A40" s="710" t="s">
        <v>128</v>
      </c>
      <c r="B40" s="711" t="s">
        <v>1219</v>
      </c>
      <c r="C40" s="712"/>
      <c r="D40" s="713"/>
    </row>
    <row r="41" spans="1:4" s="704" customFormat="1" ht="15" customHeight="1">
      <c r="A41" s="710" t="s">
        <v>128</v>
      </c>
      <c r="B41" s="711" t="s">
        <v>1220</v>
      </c>
      <c r="C41" s="712"/>
      <c r="D41" s="713"/>
    </row>
    <row r="42" spans="1:4" s="704" customFormat="1" ht="15" customHeight="1">
      <c r="A42" s="716" t="s">
        <v>30</v>
      </c>
      <c r="B42" s="717" t="s">
        <v>1221</v>
      </c>
      <c r="C42" s="718"/>
      <c r="D42" s="719"/>
    </row>
    <row r="43" spans="1:4" s="704" customFormat="1" ht="15" customHeight="1">
      <c r="A43" s="728" t="s">
        <v>119</v>
      </c>
      <c r="B43" s="729" t="s">
        <v>1222</v>
      </c>
      <c r="C43" s="722">
        <f>C22-C34</f>
        <v>0</v>
      </c>
      <c r="D43" s="723">
        <f>D22-D34</f>
        <v>0</v>
      </c>
    </row>
    <row r="44" spans="1:4" s="709" customFormat="1" ht="15" customHeight="1">
      <c r="A44" s="705" t="s">
        <v>214</v>
      </c>
      <c r="B44" s="706" t="s">
        <v>1223</v>
      </c>
      <c r="C44" s="707"/>
      <c r="D44" s="708"/>
    </row>
    <row r="45" spans="1:4" s="704" customFormat="1" ht="15" customHeight="1">
      <c r="A45" s="724" t="s">
        <v>98</v>
      </c>
      <c r="B45" s="725" t="s">
        <v>1205</v>
      </c>
      <c r="C45" s="726">
        <f>SUM(C46:C49)</f>
        <v>0</v>
      </c>
      <c r="D45" s="727">
        <f>SUM(D46:D49)</f>
        <v>0</v>
      </c>
    </row>
    <row r="46" spans="1:4" s="704" customFormat="1" ht="29.25" customHeight="1">
      <c r="A46" s="710" t="s">
        <v>2</v>
      </c>
      <c r="B46" s="711" t="s">
        <v>1224</v>
      </c>
      <c r="C46" s="712"/>
      <c r="D46" s="713"/>
    </row>
    <row r="47" spans="1:4" s="704" customFormat="1" ht="15" customHeight="1">
      <c r="A47" s="710" t="s">
        <v>21</v>
      </c>
      <c r="B47" s="711" t="s">
        <v>65</v>
      </c>
      <c r="C47" s="712"/>
      <c r="D47" s="713"/>
    </row>
    <row r="48" spans="1:4" s="704" customFormat="1" ht="15" customHeight="1">
      <c r="A48" s="710" t="s">
        <v>26</v>
      </c>
      <c r="B48" s="711" t="s">
        <v>1225</v>
      </c>
      <c r="C48" s="712"/>
      <c r="D48" s="713"/>
    </row>
    <row r="49" spans="1:4" s="704" customFormat="1" ht="15" customHeight="1">
      <c r="A49" s="710" t="s">
        <v>30</v>
      </c>
      <c r="B49" s="711" t="s">
        <v>1226</v>
      </c>
      <c r="C49" s="712"/>
      <c r="D49" s="713"/>
    </row>
    <row r="50" spans="1:4" s="704" customFormat="1" ht="15" customHeight="1">
      <c r="A50" s="724" t="s">
        <v>104</v>
      </c>
      <c r="B50" s="725" t="s">
        <v>1215</v>
      </c>
      <c r="C50" s="726">
        <f>SUM(C51:C59)</f>
        <v>0</v>
      </c>
      <c r="D50" s="727">
        <f>SUM(D51:D59)</f>
        <v>0</v>
      </c>
    </row>
    <row r="51" spans="1:4" s="704" customFormat="1" ht="15" customHeight="1">
      <c r="A51" s="710" t="s">
        <v>2</v>
      </c>
      <c r="B51" s="711" t="s">
        <v>1227</v>
      </c>
      <c r="C51" s="712"/>
      <c r="D51" s="713"/>
    </row>
    <row r="52" spans="1:4" s="704" customFormat="1" ht="15" customHeight="1">
      <c r="A52" s="710" t="s">
        <v>21</v>
      </c>
      <c r="B52" s="711" t="s">
        <v>1228</v>
      </c>
      <c r="C52" s="712"/>
      <c r="D52" s="713"/>
    </row>
    <row r="53" spans="1:4" s="704" customFormat="1" ht="15" customHeight="1">
      <c r="A53" s="710" t="s">
        <v>26</v>
      </c>
      <c r="B53" s="711" t="s">
        <v>1229</v>
      </c>
      <c r="C53" s="712"/>
      <c r="D53" s="713"/>
    </row>
    <row r="54" spans="1:4" s="704" customFormat="1" ht="15" customHeight="1">
      <c r="A54" s="710" t="s">
        <v>30</v>
      </c>
      <c r="B54" s="711" t="s">
        <v>1230</v>
      </c>
      <c r="C54" s="712"/>
      <c r="D54" s="713"/>
    </row>
    <row r="55" spans="1:4" s="704" customFormat="1" ht="15" customHeight="1">
      <c r="A55" s="710" t="s">
        <v>33</v>
      </c>
      <c r="B55" s="711" t="s">
        <v>1231</v>
      </c>
      <c r="C55" s="712"/>
      <c r="D55" s="713"/>
    </row>
    <row r="56" spans="1:4" s="704" customFormat="1" ht="15" customHeight="1">
      <c r="A56" s="710" t="s">
        <v>36</v>
      </c>
      <c r="B56" s="711" t="s">
        <v>1232</v>
      </c>
      <c r="C56" s="712"/>
      <c r="D56" s="713"/>
    </row>
    <row r="57" spans="1:4" s="704" customFormat="1" ht="15" customHeight="1">
      <c r="A57" s="710" t="s">
        <v>39</v>
      </c>
      <c r="B57" s="711" t="s">
        <v>1233</v>
      </c>
      <c r="C57" s="712"/>
      <c r="D57" s="713"/>
    </row>
    <row r="58" spans="1:4" s="704" customFormat="1" ht="15" customHeight="1">
      <c r="A58" s="710" t="s">
        <v>1177</v>
      </c>
      <c r="B58" s="711" t="s">
        <v>978</v>
      </c>
      <c r="C58" s="712"/>
      <c r="D58" s="713"/>
    </row>
    <row r="59" spans="1:4" s="704" customFormat="1" ht="15" customHeight="1">
      <c r="A59" s="716" t="s">
        <v>1199</v>
      </c>
      <c r="B59" s="717" t="s">
        <v>1234</v>
      </c>
      <c r="C59" s="718"/>
      <c r="D59" s="719"/>
    </row>
    <row r="60" spans="1:4" s="704" customFormat="1" ht="15" customHeight="1">
      <c r="A60" s="728" t="s">
        <v>119</v>
      </c>
      <c r="B60" s="729" t="s">
        <v>1235</v>
      </c>
      <c r="C60" s="722">
        <f>C45-C50</f>
        <v>0</v>
      </c>
      <c r="D60" s="723">
        <f>D45-D50</f>
        <v>0</v>
      </c>
    </row>
    <row r="61" spans="1:4" s="709" customFormat="1" ht="15" customHeight="1">
      <c r="A61" s="705" t="s">
        <v>215</v>
      </c>
      <c r="B61" s="706" t="s">
        <v>1236</v>
      </c>
      <c r="C61" s="730">
        <f>C20+C43+C60</f>
        <v>0</v>
      </c>
      <c r="D61" s="731">
        <f>D20+D43+D60</f>
        <v>0</v>
      </c>
    </row>
    <row r="62" spans="1:4" s="709" customFormat="1" ht="15" customHeight="1">
      <c r="A62" s="724" t="s">
        <v>216</v>
      </c>
      <c r="B62" s="725" t="s">
        <v>1237</v>
      </c>
      <c r="C62" s="732"/>
      <c r="D62" s="733"/>
    </row>
    <row r="63" spans="1:4" s="704" customFormat="1" ht="15" customHeight="1">
      <c r="A63" s="716" t="s">
        <v>128</v>
      </c>
      <c r="B63" s="717" t="s">
        <v>1238</v>
      </c>
      <c r="C63" s="718"/>
      <c r="D63" s="719"/>
    </row>
    <row r="64" spans="1:4" s="709" customFormat="1" ht="15" customHeight="1">
      <c r="A64" s="734" t="s">
        <v>217</v>
      </c>
      <c r="B64" s="735" t="s">
        <v>1239</v>
      </c>
      <c r="C64" s="736"/>
      <c r="D64" s="737"/>
    </row>
    <row r="65" spans="1:4" s="709" customFormat="1" ht="15" customHeight="1">
      <c r="A65" s="738" t="s">
        <v>218</v>
      </c>
      <c r="B65" s="739" t="s">
        <v>1240</v>
      </c>
      <c r="C65" s="740">
        <f>C64+C61</f>
        <v>0</v>
      </c>
      <c r="D65" s="741">
        <f>D64+D61</f>
        <v>0</v>
      </c>
    </row>
    <row r="66" spans="1:4" s="704" customFormat="1" ht="15" customHeight="1">
      <c r="A66" s="742" t="s">
        <v>128</v>
      </c>
      <c r="B66" s="743" t="s">
        <v>1241</v>
      </c>
      <c r="C66" s="744"/>
      <c r="D66" s="745"/>
    </row>
    <row r="67" spans="1:4" s="704" customFormat="1" ht="15">
      <c r="A67" s="690" t="s">
        <v>165</v>
      </c>
      <c r="B67" s="690"/>
      <c r="C67" s="690"/>
      <c r="D67" s="690"/>
    </row>
    <row r="68" spans="1:4" s="704" customFormat="1" ht="15">
      <c r="A68" s="690"/>
      <c r="B68" s="690"/>
      <c r="C68" s="690"/>
      <c r="D68" s="690"/>
    </row>
    <row r="69" spans="1:4" s="704" customFormat="1" ht="15">
      <c r="A69" s="690"/>
      <c r="B69" s="690"/>
      <c r="C69" s="746"/>
      <c r="D69" s="747"/>
    </row>
    <row r="70" spans="1:4" s="704" customFormat="1" ht="15">
      <c r="A70" s="690"/>
      <c r="B70" s="690"/>
      <c r="C70" s="746">
        <f>C65</f>
        <v>0</v>
      </c>
      <c r="D70" s="747"/>
    </row>
    <row r="71" spans="1:4" s="704" customFormat="1" ht="15">
      <c r="A71" s="690"/>
      <c r="B71" s="690"/>
      <c r="C71" s="746">
        <f>C69-C70</f>
        <v>0</v>
      </c>
      <c r="D71" s="747"/>
    </row>
    <row r="72" spans="1:4" s="704" customFormat="1" ht="15">
      <c r="A72" s="690"/>
      <c r="B72" s="690"/>
      <c r="C72" s="690"/>
      <c r="D72" s="690"/>
    </row>
    <row r="73" spans="1:4" s="704" customFormat="1" ht="15">
      <c r="A73" s="690"/>
      <c r="B73" s="690"/>
      <c r="C73" s="690"/>
      <c r="D73" s="690"/>
    </row>
    <row r="74" spans="1:4" s="704" customFormat="1" ht="15">
      <c r="A74" s="690"/>
      <c r="B74" s="690"/>
      <c r="C74" s="690"/>
      <c r="D74" s="690"/>
    </row>
    <row r="75" spans="1:4" s="704" customFormat="1" ht="15">
      <c r="A75" s="690"/>
      <c r="B75" s="690"/>
      <c r="C75" s="690"/>
      <c r="D75" s="690"/>
    </row>
    <row r="76" spans="1:4" s="704" customFormat="1" ht="15">
      <c r="A76" s="690"/>
      <c r="B76" s="690"/>
      <c r="C76" s="690"/>
      <c r="D76" s="690"/>
    </row>
    <row r="77" spans="1:4" s="704" customFormat="1" ht="15">
      <c r="A77" s="690"/>
      <c r="B77" s="690"/>
      <c r="C77" s="690"/>
      <c r="D77" s="690"/>
    </row>
    <row r="78" spans="1:4" s="704" customFormat="1" ht="15">
      <c r="A78" s="690"/>
      <c r="B78" s="690"/>
      <c r="C78" s="690"/>
      <c r="D78" s="690"/>
    </row>
    <row r="79" spans="1:4" s="704" customFormat="1" ht="15">
      <c r="A79" s="690"/>
      <c r="B79" s="690"/>
      <c r="C79" s="690"/>
      <c r="D79" s="690"/>
    </row>
    <row r="80" spans="1:4" s="704" customFormat="1" ht="15">
      <c r="A80" s="690"/>
      <c r="B80" s="690"/>
      <c r="C80" s="690"/>
      <c r="D80" s="690"/>
    </row>
    <row r="81" spans="1:4" s="704" customFormat="1" ht="15">
      <c r="A81" s="690"/>
      <c r="B81" s="690"/>
      <c r="C81" s="690"/>
      <c r="D81" s="690"/>
    </row>
    <row r="82" spans="1:4" s="704" customFormat="1" ht="15">
      <c r="A82" s="690"/>
      <c r="B82" s="690"/>
      <c r="C82" s="690"/>
      <c r="D82" s="690"/>
    </row>
    <row r="83" spans="1:4" s="704" customFormat="1" ht="15">
      <c r="A83" s="690"/>
      <c r="B83" s="690"/>
      <c r="C83" s="690"/>
      <c r="D83" s="690"/>
    </row>
    <row r="84" spans="1:4" s="704" customFormat="1" ht="15">
      <c r="A84" s="690"/>
      <c r="B84" s="690"/>
      <c r="C84" s="690"/>
      <c r="D84" s="690"/>
    </row>
    <row r="85" spans="1:4" s="704" customFormat="1" ht="15">
      <c r="A85" s="690"/>
      <c r="B85" s="690"/>
      <c r="C85" s="690"/>
      <c r="D85" s="690"/>
    </row>
    <row r="86" spans="1:4" s="704" customFormat="1" ht="15">
      <c r="A86" s="690"/>
      <c r="B86" s="690"/>
      <c r="C86" s="690"/>
      <c r="D86" s="690"/>
    </row>
    <row r="87" spans="1:4" s="704" customFormat="1" ht="15">
      <c r="A87" s="690"/>
      <c r="B87" s="690"/>
      <c r="C87" s="690"/>
      <c r="D87" s="690"/>
    </row>
    <row r="88" spans="1:4" s="704" customFormat="1" ht="15">
      <c r="A88" s="690"/>
      <c r="B88" s="690"/>
      <c r="C88" s="690"/>
      <c r="D88" s="690"/>
    </row>
    <row r="89" spans="1:4" s="704" customFormat="1" ht="15">
      <c r="A89" s="690"/>
      <c r="B89" s="690"/>
      <c r="C89" s="690"/>
      <c r="D89" s="690"/>
    </row>
    <row r="90" spans="1:4" s="704" customFormat="1" ht="15">
      <c r="A90" s="690"/>
      <c r="B90" s="690"/>
      <c r="C90" s="690"/>
      <c r="D90" s="690"/>
    </row>
    <row r="91" spans="1:4" s="704" customFormat="1" ht="15">
      <c r="A91" s="690"/>
      <c r="B91" s="690"/>
      <c r="C91" s="690"/>
      <c r="D91" s="690"/>
    </row>
    <row r="92" spans="1:4" s="704" customFormat="1" ht="15">
      <c r="A92" s="690"/>
      <c r="B92" s="690"/>
      <c r="C92" s="690"/>
      <c r="D92" s="690"/>
    </row>
    <row r="93" spans="1:4" s="704" customFormat="1" ht="15">
      <c r="A93" s="690"/>
      <c r="B93" s="690"/>
      <c r="C93" s="690"/>
      <c r="D93" s="690"/>
    </row>
    <row r="94" spans="1:4" s="704" customFormat="1" ht="15">
      <c r="A94" s="690"/>
      <c r="B94" s="690"/>
      <c r="C94" s="690"/>
      <c r="D94" s="690"/>
    </row>
    <row r="95" spans="1:4" s="704" customFormat="1" ht="15">
      <c r="A95" s="690"/>
      <c r="B95" s="690"/>
      <c r="C95" s="690"/>
      <c r="D95" s="690"/>
    </row>
    <row r="96" spans="1:4" s="704" customFormat="1" ht="15">
      <c r="A96" s="690"/>
      <c r="B96" s="690"/>
      <c r="C96" s="690"/>
      <c r="D96" s="690"/>
    </row>
    <row r="97" spans="1:4" s="704" customFormat="1" ht="15">
      <c r="A97" s="690"/>
      <c r="B97" s="690"/>
      <c r="C97" s="690"/>
      <c r="D97" s="690"/>
    </row>
    <row r="98" spans="1:4" s="704" customFormat="1" ht="15">
      <c r="A98" s="690"/>
      <c r="B98" s="690"/>
      <c r="C98" s="690"/>
      <c r="D98" s="690"/>
    </row>
    <row r="99" spans="1:4" s="704" customFormat="1" ht="15">
      <c r="A99" s="690"/>
      <c r="B99" s="690"/>
      <c r="C99" s="690"/>
      <c r="D99" s="690"/>
    </row>
    <row r="100" spans="1:4" s="704" customFormat="1" ht="15">
      <c r="A100" s="690"/>
      <c r="B100" s="690"/>
      <c r="C100" s="690"/>
      <c r="D100" s="690"/>
    </row>
    <row r="101" spans="1:4" s="704" customFormat="1" ht="15">
      <c r="A101" s="690"/>
      <c r="B101" s="690"/>
      <c r="C101" s="690"/>
      <c r="D101" s="690"/>
    </row>
    <row r="102" spans="1:4" s="704" customFormat="1" ht="15">
      <c r="A102" s="690"/>
      <c r="B102" s="690"/>
      <c r="C102" s="690"/>
      <c r="D102" s="690"/>
    </row>
    <row r="103" spans="1:4" s="704" customFormat="1" ht="15">
      <c r="A103" s="690"/>
      <c r="B103" s="690"/>
      <c r="C103" s="690"/>
      <c r="D103" s="690"/>
    </row>
    <row r="104" spans="1:4" s="704" customFormat="1" ht="15">
      <c r="A104" s="690"/>
      <c r="B104" s="690"/>
      <c r="C104" s="690"/>
      <c r="D104" s="690"/>
    </row>
    <row r="105" spans="1:4" s="704" customFormat="1" ht="15">
      <c r="A105" s="690"/>
      <c r="B105" s="690"/>
      <c r="C105" s="690"/>
      <c r="D105" s="690"/>
    </row>
    <row r="106" spans="1:4" s="704" customFormat="1" ht="15">
      <c r="A106" s="690"/>
      <c r="B106" s="690"/>
      <c r="C106" s="690"/>
      <c r="D106" s="690"/>
    </row>
    <row r="107" spans="1:4" s="704" customFormat="1" ht="15">
      <c r="A107" s="690"/>
      <c r="B107" s="690"/>
      <c r="C107" s="690"/>
      <c r="D107" s="690"/>
    </row>
    <row r="108" spans="1:4" s="704" customFormat="1" ht="15">
      <c r="A108" s="690"/>
      <c r="B108" s="690"/>
      <c r="C108" s="690"/>
      <c r="D108" s="690"/>
    </row>
    <row r="109" spans="1:4" s="704" customFormat="1" ht="15">
      <c r="A109" s="690"/>
      <c r="B109" s="690"/>
      <c r="C109" s="690"/>
      <c r="D109" s="690"/>
    </row>
    <row r="110" spans="1:4" s="704" customFormat="1" ht="15">
      <c r="A110" s="690"/>
      <c r="B110" s="690"/>
      <c r="C110" s="690"/>
      <c r="D110" s="690"/>
    </row>
    <row r="111" spans="1:4" s="704" customFormat="1" ht="15">
      <c r="A111" s="690"/>
      <c r="B111" s="690"/>
      <c r="C111" s="690"/>
      <c r="D111" s="690"/>
    </row>
    <row r="112" spans="1:4" s="704" customFormat="1" ht="15">
      <c r="A112" s="690"/>
      <c r="B112" s="690"/>
      <c r="C112" s="690"/>
      <c r="D112" s="690"/>
    </row>
    <row r="113" spans="1:4" s="704" customFormat="1" ht="15">
      <c r="A113" s="690"/>
      <c r="B113" s="690"/>
      <c r="C113" s="690"/>
      <c r="D113" s="690"/>
    </row>
    <row r="114" spans="1:4" s="704" customFormat="1" ht="15">
      <c r="A114" s="690"/>
      <c r="B114" s="690"/>
      <c r="C114" s="690"/>
      <c r="D114" s="690"/>
    </row>
    <row r="115" spans="1:4" s="704" customFormat="1" ht="15">
      <c r="A115" s="690"/>
      <c r="B115" s="690"/>
      <c r="C115" s="690"/>
      <c r="D115" s="690"/>
    </row>
    <row r="116" spans="1:4" s="704" customFormat="1" ht="15">
      <c r="A116" s="690"/>
      <c r="B116" s="690"/>
      <c r="C116" s="690"/>
      <c r="D116" s="690"/>
    </row>
    <row r="117" spans="1:4" s="704" customFormat="1" ht="15">
      <c r="A117" s="690"/>
      <c r="B117" s="690"/>
      <c r="C117" s="690"/>
      <c r="D117" s="690"/>
    </row>
    <row r="118" spans="1:4" s="704" customFormat="1" ht="15">
      <c r="A118" s="690"/>
      <c r="B118" s="690"/>
      <c r="C118" s="690"/>
      <c r="D118" s="690"/>
    </row>
    <row r="119" spans="1:4" s="704" customFormat="1" ht="15">
      <c r="A119" s="690"/>
      <c r="B119" s="690"/>
      <c r="C119" s="690"/>
      <c r="D119" s="690"/>
    </row>
    <row r="120" spans="1:4" s="704" customFormat="1" ht="15">
      <c r="A120" s="690"/>
      <c r="B120" s="690"/>
      <c r="C120" s="690"/>
      <c r="D120" s="690"/>
    </row>
    <row r="121" spans="1:4" s="704" customFormat="1" ht="15">
      <c r="A121" s="690"/>
      <c r="B121" s="690"/>
      <c r="C121" s="690"/>
      <c r="D121" s="690"/>
    </row>
    <row r="122" spans="1:4" s="704" customFormat="1" ht="15">
      <c r="A122" s="690"/>
      <c r="B122" s="690"/>
      <c r="C122" s="690"/>
      <c r="D122" s="690"/>
    </row>
    <row r="123" spans="1:4" s="704" customFormat="1" ht="15">
      <c r="A123" s="690"/>
      <c r="B123" s="690"/>
      <c r="C123" s="690"/>
      <c r="D123" s="690"/>
    </row>
    <row r="124" spans="1:4" s="704" customFormat="1" ht="15">
      <c r="A124" s="690"/>
      <c r="B124" s="690"/>
      <c r="C124" s="690"/>
      <c r="D124" s="690"/>
    </row>
    <row r="125" spans="1:4" s="704" customFormat="1" ht="15">
      <c r="A125" s="690"/>
      <c r="B125" s="690"/>
      <c r="C125" s="690"/>
      <c r="D125" s="690"/>
    </row>
    <row r="126" spans="1:4" s="704" customFormat="1" ht="15">
      <c r="A126" s="690"/>
      <c r="B126" s="690"/>
      <c r="C126" s="690"/>
      <c r="D126" s="690"/>
    </row>
    <row r="127" spans="1:4" s="704" customFormat="1" ht="15">
      <c r="A127" s="690"/>
      <c r="B127" s="690"/>
      <c r="C127" s="690"/>
      <c r="D127" s="690"/>
    </row>
    <row r="128" spans="1:4" s="704" customFormat="1" ht="15">
      <c r="A128" s="690"/>
      <c r="B128" s="690"/>
      <c r="C128" s="690"/>
      <c r="D128" s="690"/>
    </row>
    <row r="129" spans="1:4" s="704" customFormat="1" ht="15">
      <c r="A129" s="690"/>
      <c r="B129" s="690"/>
      <c r="C129" s="690"/>
      <c r="D129" s="690"/>
    </row>
    <row r="130" spans="1:4" s="704" customFormat="1" ht="15">
      <c r="A130" s="690"/>
      <c r="B130" s="690"/>
      <c r="C130" s="690"/>
      <c r="D130" s="690"/>
    </row>
    <row r="131" spans="1:4" s="704" customFormat="1" ht="15">
      <c r="A131" s="690"/>
      <c r="B131" s="690"/>
      <c r="C131" s="690"/>
      <c r="D131" s="690"/>
    </row>
    <row r="132" spans="1:4" s="704" customFormat="1" ht="15">
      <c r="A132" s="690"/>
      <c r="B132" s="690"/>
      <c r="C132" s="690"/>
      <c r="D132" s="690"/>
    </row>
    <row r="133" spans="1:4" s="704" customFormat="1" ht="15">
      <c r="A133" s="690"/>
      <c r="B133" s="690"/>
      <c r="C133" s="690"/>
      <c r="D133" s="690"/>
    </row>
    <row r="134" spans="1:4" s="704" customFormat="1" ht="15">
      <c r="A134" s="690"/>
      <c r="B134" s="690"/>
      <c r="C134" s="690"/>
      <c r="D134" s="690"/>
    </row>
    <row r="135" spans="1:4" s="704" customFormat="1" ht="15">
      <c r="A135" s="690"/>
      <c r="B135" s="690"/>
      <c r="C135" s="690"/>
      <c r="D135" s="690"/>
    </row>
  </sheetData>
  <mergeCells count="3">
    <mergeCell ref="A2:B2"/>
    <mergeCell ref="A4:D4"/>
    <mergeCell ref="A5:D5"/>
  </mergeCells>
  <printOptions horizontalCentered="1"/>
  <pageMargins left="0.39375" right="0.39375" top="0.5118055555555556" bottom="0.19652777777777777" header="0.5118055555555556" footer="0.5118055555555556"/>
  <pageSetup horizontalDpi="300" verticalDpi="300" orientation="portrait" paperSize="9" scale="68"/>
  <headerFooter alignWithMargins="0">
    <oddHeader>&amp;L&amp;"Arial,Kursywa"&amp;8Sprawozdanie finansowe za 2006r ok 
Samodzielnego Publicznego Zespołu Przychodni  Specjalistycznych we Włocławku</oddHeader>
  </headerFooter>
</worksheet>
</file>

<file path=xl/worksheets/sheet25.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9.00390625" defaultRowHeight="12.75"/>
  <cols>
    <col min="1" max="1" width="3.125" style="748" customWidth="1"/>
    <col min="2" max="2" width="69.375" style="748" customWidth="1"/>
    <col min="3" max="3" width="13.75390625" style="748" customWidth="1"/>
    <col min="4" max="4" width="14.25390625" style="748" customWidth="1"/>
    <col min="5" max="8" width="11.00390625" style="0" customWidth="1"/>
  </cols>
  <sheetData>
    <row r="1" ht="12.75">
      <c r="A1" s="688" t="s">
        <v>1185</v>
      </c>
    </row>
    <row r="3" spans="1:4" s="749" customFormat="1" ht="16.5" customHeight="1">
      <c r="A3" s="694" t="s">
        <v>1186</v>
      </c>
      <c r="B3" s="694"/>
      <c r="C3" s="694"/>
      <c r="D3" s="694"/>
    </row>
    <row r="4" spans="1:4" s="749" customFormat="1" ht="15" customHeight="1">
      <c r="A4" s="696" t="s">
        <v>1242</v>
      </c>
      <c r="B4" s="696"/>
      <c r="C4" s="696"/>
      <c r="D4" s="696"/>
    </row>
    <row r="5" spans="1:8" s="755" customFormat="1" ht="25.5" customHeight="1">
      <c r="A5" s="750"/>
      <c r="B5" s="751" t="s">
        <v>89</v>
      </c>
      <c r="C5" s="752" t="s">
        <v>1188</v>
      </c>
      <c r="D5" s="753" t="s">
        <v>1189</v>
      </c>
      <c r="E5" s="754"/>
      <c r="F5" s="754"/>
      <c r="G5" s="749"/>
      <c r="H5" s="749"/>
    </row>
    <row r="6" spans="1:4" ht="12.75">
      <c r="A6" s="756"/>
      <c r="B6" s="757" t="s">
        <v>1243</v>
      </c>
      <c r="C6" s="758"/>
      <c r="D6" s="759"/>
    </row>
    <row r="7" spans="1:4" ht="12.75">
      <c r="A7" s="760" t="s">
        <v>98</v>
      </c>
      <c r="B7" s="757" t="s">
        <v>1205</v>
      </c>
      <c r="C7" s="761">
        <f>SUM(C8:C9)</f>
        <v>0</v>
      </c>
      <c r="D7" s="762">
        <f>SUM(D8:D9)</f>
        <v>0</v>
      </c>
    </row>
    <row r="8" spans="1:4" ht="12.75">
      <c r="A8" s="763"/>
      <c r="B8" s="764" t="s">
        <v>1244</v>
      </c>
      <c r="C8" s="765"/>
      <c r="D8" s="766"/>
    </row>
    <row r="9" spans="1:4" ht="12.75">
      <c r="A9" s="763"/>
      <c r="B9" s="764" t="s">
        <v>1245</v>
      </c>
      <c r="C9" s="765"/>
      <c r="D9" s="766"/>
    </row>
    <row r="10" spans="1:4" ht="12.75">
      <c r="A10" s="760" t="s">
        <v>104</v>
      </c>
      <c r="B10" s="757" t="s">
        <v>1215</v>
      </c>
      <c r="C10" s="761">
        <f>SUM(C11:C15)</f>
        <v>0</v>
      </c>
      <c r="D10" s="762">
        <f>SUM(D11:D15)</f>
        <v>0</v>
      </c>
    </row>
    <row r="11" spans="1:4" ht="12.75">
      <c r="A11" s="763"/>
      <c r="B11" s="764" t="s">
        <v>1246</v>
      </c>
      <c r="C11" s="765"/>
      <c r="D11" s="766"/>
    </row>
    <row r="12" spans="1:4" ht="12.75">
      <c r="A12" s="763"/>
      <c r="B12" s="764" t="s">
        <v>1247</v>
      </c>
      <c r="C12" s="765"/>
      <c r="D12" s="766"/>
    </row>
    <row r="13" spans="1:4" ht="12.75">
      <c r="A13" s="763"/>
      <c r="B13" s="764" t="s">
        <v>1248</v>
      </c>
      <c r="C13" s="765"/>
      <c r="D13" s="766"/>
    </row>
    <row r="14" spans="1:4" ht="12.75">
      <c r="A14" s="763"/>
      <c r="B14" s="764" t="s">
        <v>1249</v>
      </c>
      <c r="C14" s="765"/>
      <c r="D14" s="766"/>
    </row>
    <row r="15" spans="1:4" ht="12.75">
      <c r="A15" s="767"/>
      <c r="B15" s="768" t="s">
        <v>1250</v>
      </c>
      <c r="C15" s="769"/>
      <c r="D15" s="770"/>
    </row>
    <row r="16" spans="1:4" ht="12.75">
      <c r="A16" s="771" t="s">
        <v>119</v>
      </c>
      <c r="B16" s="772" t="s">
        <v>1251</v>
      </c>
      <c r="C16" s="773">
        <f>C7-C10</f>
        <v>0</v>
      </c>
      <c r="D16" s="774">
        <f>D7-D10</f>
        <v>0</v>
      </c>
    </row>
    <row r="17" spans="1:4" ht="12.75">
      <c r="A17" s="756"/>
      <c r="B17" s="775" t="s">
        <v>1252</v>
      </c>
      <c r="C17" s="776"/>
      <c r="D17" s="777"/>
    </row>
    <row r="18" spans="1:4" ht="12.75">
      <c r="A18" s="760" t="s">
        <v>98</v>
      </c>
      <c r="B18" s="757" t="s">
        <v>1205</v>
      </c>
      <c r="C18" s="765">
        <f>C20+C21+C22+C29</f>
        <v>0</v>
      </c>
      <c r="D18" s="766">
        <f>D20+D21+D22+D29</f>
        <v>0</v>
      </c>
    </row>
    <row r="19" spans="1:4" ht="12.75">
      <c r="A19" s="763"/>
      <c r="B19" s="764" t="s">
        <v>1253</v>
      </c>
      <c r="D19" s="778"/>
    </row>
    <row r="20" spans="1:4" ht="12.75">
      <c r="A20" s="763"/>
      <c r="B20" s="764" t="s">
        <v>1254</v>
      </c>
      <c r="C20" s="765"/>
      <c r="D20" s="766"/>
    </row>
    <row r="21" spans="1:4" ht="12.75">
      <c r="A21" s="763"/>
      <c r="B21" s="764" t="s">
        <v>1255</v>
      </c>
      <c r="C21" s="779"/>
      <c r="D21" s="780"/>
    </row>
    <row r="22" spans="1:4" ht="12.75">
      <c r="A22" s="763"/>
      <c r="B22" s="781" t="s">
        <v>1256</v>
      </c>
      <c r="C22" s="765">
        <f>C23+C24</f>
        <v>0</v>
      </c>
      <c r="D22" s="766">
        <f>D23+D24</f>
        <v>0</v>
      </c>
    </row>
    <row r="23" spans="1:4" ht="12.75">
      <c r="A23" s="763"/>
      <c r="B23" s="781" t="s">
        <v>1257</v>
      </c>
      <c r="C23" s="779"/>
      <c r="D23" s="780"/>
    </row>
    <row r="24" spans="1:4" ht="12.75">
      <c r="A24" s="763"/>
      <c r="B24" s="782" t="s">
        <v>1258</v>
      </c>
      <c r="C24" s="783">
        <f>SUM(C25:C29)</f>
        <v>0</v>
      </c>
      <c r="D24" s="784">
        <f>SUM(D25:D29)</f>
        <v>0</v>
      </c>
    </row>
    <row r="25" spans="1:4" ht="12.75">
      <c r="A25" s="763"/>
      <c r="B25" s="782" t="s">
        <v>1259</v>
      </c>
      <c r="C25" s="783"/>
      <c r="D25" s="784"/>
    </row>
    <row r="26" spans="1:4" ht="12.75">
      <c r="A26" s="763"/>
      <c r="B26" s="782" t="s">
        <v>1260</v>
      </c>
      <c r="C26" s="783"/>
      <c r="D26" s="784"/>
    </row>
    <row r="27" spans="1:4" ht="12.75">
      <c r="A27" s="763"/>
      <c r="B27" s="782" t="s">
        <v>1261</v>
      </c>
      <c r="C27" s="783"/>
      <c r="D27" s="784"/>
    </row>
    <row r="28" spans="1:4" ht="12.75">
      <c r="A28" s="763"/>
      <c r="B28" s="782" t="s">
        <v>1262</v>
      </c>
      <c r="C28" s="783"/>
      <c r="D28" s="784"/>
    </row>
    <row r="29" spans="1:4" ht="12.75">
      <c r="A29" s="763"/>
      <c r="B29" s="764" t="s">
        <v>1263</v>
      </c>
      <c r="C29" s="765"/>
      <c r="D29" s="766"/>
    </row>
    <row r="30" spans="1:4" ht="12.75">
      <c r="A30" s="760" t="s">
        <v>104</v>
      </c>
      <c r="B30" s="757" t="s">
        <v>1215</v>
      </c>
      <c r="C30" s="765">
        <f>C32+C33+C34+C38</f>
        <v>0</v>
      </c>
      <c r="D30" s="766">
        <f>D32+D33+D34+D38</f>
        <v>0</v>
      </c>
    </row>
    <row r="31" spans="1:4" ht="24.75">
      <c r="A31" s="763"/>
      <c r="B31" s="785" t="s">
        <v>1264</v>
      </c>
      <c r="D31" s="778"/>
    </row>
    <row r="32" spans="1:4" ht="12.75">
      <c r="A32" s="763"/>
      <c r="B32" s="764" t="s">
        <v>1265</v>
      </c>
      <c r="C32" s="765"/>
      <c r="D32" s="766"/>
    </row>
    <row r="33" spans="1:4" ht="12.75">
      <c r="A33" s="763"/>
      <c r="B33" s="764" t="s">
        <v>1266</v>
      </c>
      <c r="C33" s="779"/>
      <c r="D33" s="780"/>
    </row>
    <row r="34" spans="1:4" ht="12.75">
      <c r="A34" s="763"/>
      <c r="B34" s="781" t="s">
        <v>1256</v>
      </c>
      <c r="C34" s="765">
        <f>C35+C36</f>
        <v>0</v>
      </c>
      <c r="D34" s="766">
        <f>D35+D36</f>
        <v>0</v>
      </c>
    </row>
    <row r="35" spans="1:4" ht="12.75">
      <c r="A35" s="763"/>
      <c r="B35" s="781" t="s">
        <v>1257</v>
      </c>
      <c r="C35" s="779"/>
      <c r="D35" s="780"/>
    </row>
    <row r="36" spans="1:4" ht="12.75">
      <c r="A36" s="763"/>
      <c r="B36" s="782" t="s">
        <v>1267</v>
      </c>
      <c r="C36" s="783">
        <f>SUM(C37:C38)</f>
        <v>0</v>
      </c>
      <c r="D36" s="784">
        <f>SUM(D37:D38)</f>
        <v>0</v>
      </c>
    </row>
    <row r="37" spans="1:4" ht="12.75">
      <c r="A37" s="763"/>
      <c r="B37" s="782" t="s">
        <v>1268</v>
      </c>
      <c r="C37" s="783"/>
      <c r="D37" s="784"/>
    </row>
    <row r="38" spans="1:4" ht="12.75">
      <c r="A38" s="767"/>
      <c r="B38" s="768" t="s">
        <v>1269</v>
      </c>
      <c r="C38" s="769"/>
      <c r="D38" s="770"/>
    </row>
    <row r="39" spans="1:4" ht="12.75">
      <c r="A39" s="771" t="s">
        <v>119</v>
      </c>
      <c r="B39" s="772" t="s">
        <v>1270</v>
      </c>
      <c r="C39" s="786">
        <f>C18-C30</f>
        <v>0</v>
      </c>
      <c r="D39" s="787">
        <f>D18-D30</f>
        <v>0</v>
      </c>
    </row>
    <row r="40" spans="1:4" ht="12.75">
      <c r="A40" s="778"/>
      <c r="B40" s="757" t="s">
        <v>1223</v>
      </c>
      <c r="C40" s="776"/>
      <c r="D40" s="777"/>
    </row>
    <row r="41" spans="1:4" ht="12.75">
      <c r="A41" s="760" t="s">
        <v>98</v>
      </c>
      <c r="B41" s="757" t="s">
        <v>1205</v>
      </c>
      <c r="C41" s="765">
        <f>SUM(C42:C45)</f>
        <v>0</v>
      </c>
      <c r="D41" s="766">
        <f>SUM(D42:D45)</f>
        <v>0</v>
      </c>
    </row>
    <row r="42" spans="1:4" ht="25.5" customHeight="1">
      <c r="A42" s="763"/>
      <c r="B42" s="785" t="s">
        <v>1271</v>
      </c>
      <c r="D42" s="778"/>
    </row>
    <row r="43" spans="1:4" ht="12.75">
      <c r="A43" s="763"/>
      <c r="B43" s="764" t="s">
        <v>1272</v>
      </c>
      <c r="C43" s="765"/>
      <c r="D43" s="766"/>
    </row>
    <row r="44" spans="1:4" ht="12.75">
      <c r="A44" s="763"/>
      <c r="B44" s="764" t="s">
        <v>1273</v>
      </c>
      <c r="C44" s="765"/>
      <c r="D44" s="766"/>
    </row>
    <row r="45" spans="1:4" ht="12.75">
      <c r="A45" s="763"/>
      <c r="B45" s="764" t="s">
        <v>1274</v>
      </c>
      <c r="C45" s="765"/>
      <c r="D45" s="766"/>
    </row>
    <row r="46" spans="1:4" ht="12.75">
      <c r="A46" s="760" t="s">
        <v>104</v>
      </c>
      <c r="B46" s="757" t="s">
        <v>1215</v>
      </c>
      <c r="C46" s="765">
        <f>SUM(C47:C55)</f>
        <v>0</v>
      </c>
      <c r="D46" s="766">
        <f>SUM(D47:D55)</f>
        <v>0</v>
      </c>
    </row>
    <row r="47" spans="1:4" ht="12.75">
      <c r="A47" s="763"/>
      <c r="B47" s="764" t="s">
        <v>1275</v>
      </c>
      <c r="C47" s="765"/>
      <c r="D47" s="766"/>
    </row>
    <row r="48" spans="1:4" ht="12.75">
      <c r="A48" s="763"/>
      <c r="B48" s="764" t="s">
        <v>1276</v>
      </c>
      <c r="C48" s="765"/>
      <c r="D48" s="766"/>
    </row>
    <row r="49" spans="1:4" ht="12.75">
      <c r="A49" s="763"/>
      <c r="B49" s="764" t="s">
        <v>1277</v>
      </c>
      <c r="C49" s="765"/>
      <c r="D49" s="766"/>
    </row>
    <row r="50" spans="1:4" ht="12.75">
      <c r="A50" s="763"/>
      <c r="B50" s="764" t="s">
        <v>1278</v>
      </c>
      <c r="C50" s="765"/>
      <c r="D50" s="766"/>
    </row>
    <row r="51" spans="1:4" ht="12.75">
      <c r="A51" s="763"/>
      <c r="B51" s="764" t="s">
        <v>1279</v>
      </c>
      <c r="C51" s="765"/>
      <c r="D51" s="766"/>
    </row>
    <row r="52" spans="1:4" ht="12.75">
      <c r="A52" s="763"/>
      <c r="B52" s="764" t="s">
        <v>1280</v>
      </c>
      <c r="C52" s="765"/>
      <c r="D52" s="766"/>
    </row>
    <row r="53" spans="1:4" ht="12.75">
      <c r="A53" s="763"/>
      <c r="B53" s="764" t="s">
        <v>1281</v>
      </c>
      <c r="C53" s="765"/>
      <c r="D53" s="766"/>
    </row>
    <row r="54" spans="1:4" ht="12.75">
      <c r="A54" s="763"/>
      <c r="B54" s="764" t="s">
        <v>1282</v>
      </c>
      <c r="C54" s="769"/>
      <c r="D54" s="770"/>
    </row>
    <row r="55" spans="1:4" ht="12.75">
      <c r="A55" s="767"/>
      <c r="B55" s="768" t="s">
        <v>1283</v>
      </c>
      <c r="C55" s="769"/>
      <c r="D55" s="770"/>
    </row>
    <row r="56" spans="1:4" ht="12.75">
      <c r="A56" s="771" t="s">
        <v>119</v>
      </c>
      <c r="B56" s="772" t="s">
        <v>1284</v>
      </c>
      <c r="C56" s="786">
        <f>C41-C46</f>
        <v>0</v>
      </c>
      <c r="D56" s="787">
        <f>D41-D46</f>
        <v>0</v>
      </c>
    </row>
    <row r="57" spans="1:4" ht="12.75">
      <c r="A57" s="778"/>
      <c r="B57" s="757" t="s">
        <v>1285</v>
      </c>
      <c r="C57" s="776">
        <f>C13+C37+C55</f>
        <v>0</v>
      </c>
      <c r="D57" s="777">
        <f>D13+D37+D55</f>
        <v>0</v>
      </c>
    </row>
    <row r="58" spans="1:4" ht="12.75">
      <c r="A58" s="778"/>
      <c r="B58" s="757" t="s">
        <v>1237</v>
      </c>
      <c r="C58" s="788"/>
      <c r="D58" s="789"/>
    </row>
    <row r="59" spans="1:4" ht="12.75">
      <c r="A59" s="778"/>
      <c r="B59" s="790" t="s">
        <v>1238</v>
      </c>
      <c r="C59" s="783"/>
      <c r="D59" s="784"/>
    </row>
    <row r="60" spans="1:4" ht="12.75">
      <c r="A60" s="778"/>
      <c r="B60" s="757" t="s">
        <v>1239</v>
      </c>
      <c r="C60" s="788"/>
      <c r="D60" s="789"/>
    </row>
    <row r="61" spans="1:4" ht="12.75">
      <c r="A61" s="778"/>
      <c r="B61" s="757" t="s">
        <v>1286</v>
      </c>
      <c r="C61" s="761">
        <f>C57+C60</f>
        <v>0</v>
      </c>
      <c r="D61" s="762">
        <f>D57+D60</f>
        <v>0</v>
      </c>
    </row>
    <row r="62" spans="1:4" ht="12.75">
      <c r="A62" s="791"/>
      <c r="B62" s="792" t="s">
        <v>1241</v>
      </c>
      <c r="C62" s="793"/>
      <c r="D62" s="794"/>
    </row>
  </sheetData>
  <mergeCells count="2">
    <mergeCell ref="A3:D3"/>
    <mergeCell ref="A4:D4"/>
  </mergeCells>
  <printOptions horizontalCentered="1"/>
  <pageMargins left="0.7875" right="0.7875" top="0.984027777777778" bottom="0.9840277777777778" header="0.5118055555555556" footer="0.5118055555555556"/>
  <pageSetup horizontalDpi="300" verticalDpi="300" orientation="portrait" paperSize="9" scale="85"/>
  <headerFooter alignWithMargins="0">
    <oddHeader>&amp;L&amp;"Arial,Kursywa"&amp;8Sprawozdanie finansowe za 2006 rok 
Samodzielnego Zespołu Przychodni 
Specjalistycznych we Włocławku</oddHeader>
  </headerFooter>
</worksheet>
</file>

<file path=xl/worksheets/sheet3.xml><?xml version="1.0" encoding="utf-8"?>
<worksheet xmlns="http://schemas.openxmlformats.org/spreadsheetml/2006/main" xmlns:r="http://schemas.openxmlformats.org/officeDocument/2006/relationships">
  <sheetPr codeName="Arkusz5"/>
  <dimension ref="A1:Q138"/>
  <sheetViews>
    <sheetView workbookViewId="0" topLeftCell="A1">
      <pane xSplit="2" ySplit="8" topLeftCell="C43" activePane="bottomRight" state="frozen"/>
      <selection pane="topLeft" activeCell="A1" sqref="A1"/>
      <selection pane="topRight" activeCell="C1" sqref="C1"/>
      <selection pane="bottomLeft" activeCell="A43" sqref="A43"/>
      <selection pane="bottomRight" activeCell="D67" sqref="D67"/>
    </sheetView>
  </sheetViews>
  <sheetFormatPr defaultColWidth="9.00390625" defaultRowHeight="12.75"/>
  <cols>
    <col min="1" max="1" width="3.00390625" style="111" customWidth="1"/>
    <col min="2" max="2" width="48.00390625" style="112" customWidth="1"/>
    <col min="3" max="3" width="7.625" style="112" customWidth="1"/>
    <col min="4" max="4" width="22.25390625" style="112" customWidth="1"/>
    <col min="5" max="5" width="23.00390625" style="112" customWidth="1"/>
    <col min="6" max="6" width="14.25390625" style="112" customWidth="1"/>
    <col min="7" max="17" width="9.125" style="113" customWidth="1"/>
    <col min="18" max="16384" width="9.125" style="112" customWidth="1"/>
  </cols>
  <sheetData>
    <row r="1" spans="1:17" s="43" customFormat="1" ht="15" customHeight="1">
      <c r="A1" s="39" t="s">
        <v>86</v>
      </c>
      <c r="B1" s="40"/>
      <c r="C1" s="40"/>
      <c r="D1" s="41"/>
      <c r="E1" s="42"/>
      <c r="G1" s="44"/>
      <c r="H1" s="44"/>
      <c r="I1" s="44"/>
      <c r="J1" s="44"/>
      <c r="K1" s="44"/>
      <c r="L1" s="44"/>
      <c r="M1" s="44"/>
      <c r="N1" s="44"/>
      <c r="O1" s="44"/>
      <c r="P1" s="44"/>
      <c r="Q1" s="44"/>
    </row>
    <row r="2" spans="2:17" s="43" customFormat="1" ht="15" customHeight="1">
      <c r="B2" s="114"/>
      <c r="C2" s="114"/>
      <c r="D2" s="115"/>
      <c r="G2" s="44"/>
      <c r="H2" s="44"/>
      <c r="I2" s="44"/>
      <c r="J2" s="44"/>
      <c r="K2" s="44"/>
      <c r="L2" s="44"/>
      <c r="M2" s="44"/>
      <c r="N2" s="44"/>
      <c r="O2" s="44"/>
      <c r="P2" s="44"/>
      <c r="Q2" s="44"/>
    </row>
    <row r="3" spans="2:17" s="43" customFormat="1" ht="15" customHeight="1">
      <c r="B3" s="45"/>
      <c r="C3" s="45"/>
      <c r="G3" s="44"/>
      <c r="H3" s="44"/>
      <c r="I3" s="44"/>
      <c r="J3" s="44"/>
      <c r="K3" s="44"/>
      <c r="L3" s="44"/>
      <c r="M3" s="44"/>
      <c r="N3" s="44"/>
      <c r="O3" s="44"/>
      <c r="P3" s="44"/>
      <c r="Q3" s="44"/>
    </row>
    <row r="4" spans="1:17" s="43" customFormat="1" ht="15" customHeight="1">
      <c r="A4" s="46"/>
      <c r="B4" s="47" t="s">
        <v>168</v>
      </c>
      <c r="C4" s="47"/>
      <c r="G4" s="44"/>
      <c r="H4" s="44"/>
      <c r="I4" s="44"/>
      <c r="J4" s="44"/>
      <c r="K4" s="44"/>
      <c r="L4" s="44"/>
      <c r="M4" s="44"/>
      <c r="N4" s="44"/>
      <c r="O4" s="44"/>
      <c r="P4" s="44"/>
      <c r="Q4" s="44"/>
    </row>
    <row r="5" spans="1:17" s="52" customFormat="1" ht="12.75">
      <c r="A5" s="48" t="s">
        <v>88</v>
      </c>
      <c r="B5" s="48" t="s">
        <v>89</v>
      </c>
      <c r="C5" s="48" t="s">
        <v>90</v>
      </c>
      <c r="D5" s="116" t="s">
        <v>169</v>
      </c>
      <c r="E5" s="50" t="s">
        <v>169</v>
      </c>
      <c r="F5" s="51" t="s">
        <v>92</v>
      </c>
      <c r="G5" s="38"/>
      <c r="H5" s="38"/>
      <c r="I5" s="38"/>
      <c r="J5" s="38"/>
      <c r="K5" s="38"/>
      <c r="L5" s="38"/>
      <c r="M5" s="38"/>
      <c r="N5" s="38"/>
      <c r="O5" s="38"/>
      <c r="P5" s="38"/>
      <c r="Q5" s="38"/>
    </row>
    <row r="6" spans="1:17" s="57" customFormat="1" ht="12.75">
      <c r="A6" s="48"/>
      <c r="B6" s="48"/>
      <c r="C6" s="48"/>
      <c r="D6" s="54" t="s">
        <v>93</v>
      </c>
      <c r="E6" s="54" t="s">
        <v>94</v>
      </c>
      <c r="F6" s="117">
        <v>2004</v>
      </c>
      <c r="G6" s="56"/>
      <c r="H6" s="56"/>
      <c r="I6" s="56"/>
      <c r="J6" s="56"/>
      <c r="K6" s="56"/>
      <c r="L6" s="56"/>
      <c r="M6" s="56"/>
      <c r="N6" s="56"/>
      <c r="O6" s="56"/>
      <c r="P6" s="56"/>
      <c r="Q6" s="56"/>
    </row>
    <row r="7" spans="1:17" s="57" customFormat="1" ht="12.75">
      <c r="A7" s="48"/>
      <c r="B7" s="48"/>
      <c r="C7" s="48"/>
      <c r="D7" s="59" t="s">
        <v>95</v>
      </c>
      <c r="E7" s="59" t="s">
        <v>95</v>
      </c>
      <c r="F7" s="60" t="s">
        <v>95</v>
      </c>
      <c r="G7" s="56"/>
      <c r="H7" s="56"/>
      <c r="I7" s="56"/>
      <c r="J7" s="56"/>
      <c r="K7" s="56"/>
      <c r="L7" s="56"/>
      <c r="M7" s="56"/>
      <c r="N7" s="56"/>
      <c r="O7" s="56"/>
      <c r="P7" s="56"/>
      <c r="Q7" s="56"/>
    </row>
    <row r="8" spans="1:17" s="121" customFormat="1" ht="12" customHeight="1">
      <c r="A8" s="118">
        <v>1</v>
      </c>
      <c r="B8" s="118">
        <v>2</v>
      </c>
      <c r="C8" s="119">
        <v>3</v>
      </c>
      <c r="D8" s="119">
        <v>4</v>
      </c>
      <c r="E8" s="118">
        <v>5</v>
      </c>
      <c r="F8" s="119">
        <v>6</v>
      </c>
      <c r="G8" s="120"/>
      <c r="H8" s="120"/>
      <c r="I8" s="120"/>
      <c r="J8" s="120"/>
      <c r="K8" s="120"/>
      <c r="L8" s="120"/>
      <c r="M8" s="120"/>
      <c r="N8" s="120"/>
      <c r="O8" s="120"/>
      <c r="P8" s="120"/>
      <c r="Q8" s="120"/>
    </row>
    <row r="9" spans="1:17" s="126" customFormat="1" ht="12" customHeight="1">
      <c r="A9" s="122" t="s">
        <v>96</v>
      </c>
      <c r="B9" s="123" t="s">
        <v>170</v>
      </c>
      <c r="C9" s="124"/>
      <c r="D9" s="125">
        <f>SUM(D10:D18)</f>
        <v>-1511686.2899999996</v>
      </c>
      <c r="E9" s="125">
        <f>SUM(E10:E18)</f>
        <v>-2611941.0699999994</v>
      </c>
      <c r="F9" s="125">
        <f>SUM(F10:F18)</f>
        <v>-3385076.9499999997</v>
      </c>
      <c r="G9" s="113"/>
      <c r="H9" s="113"/>
      <c r="I9" s="113"/>
      <c r="J9" s="113"/>
      <c r="K9" s="113"/>
      <c r="L9" s="113"/>
      <c r="M9" s="113"/>
      <c r="N9" s="113"/>
      <c r="O9" s="113"/>
      <c r="P9" s="113"/>
      <c r="Q9" s="113"/>
    </row>
    <row r="10" spans="1:17" s="126" customFormat="1" ht="12" customHeight="1">
      <c r="A10" s="127" t="s">
        <v>98</v>
      </c>
      <c r="B10" s="128" t="s">
        <v>171</v>
      </c>
      <c r="C10" s="129"/>
      <c r="D10" s="130">
        <v>2520068</v>
      </c>
      <c r="E10" s="130">
        <v>2520068</v>
      </c>
      <c r="F10" s="130">
        <v>2488524.18</v>
      </c>
      <c r="G10" s="113"/>
      <c r="H10" s="113"/>
      <c r="I10" s="113"/>
      <c r="J10" s="113"/>
      <c r="K10" s="113"/>
      <c r="L10" s="113"/>
      <c r="M10" s="113"/>
      <c r="N10" s="113"/>
      <c r="O10" s="113"/>
      <c r="P10" s="113"/>
      <c r="Q10" s="113"/>
    </row>
    <row r="11" spans="1:17" s="126" customFormat="1" ht="12" customHeight="1">
      <c r="A11" s="73" t="s">
        <v>104</v>
      </c>
      <c r="B11" s="131" t="s">
        <v>172</v>
      </c>
      <c r="C11" s="132"/>
      <c r="D11" s="76">
        <v>0</v>
      </c>
      <c r="E11" s="76">
        <v>0</v>
      </c>
      <c r="F11" s="76">
        <v>0</v>
      </c>
      <c r="G11" s="113"/>
      <c r="H11" s="113"/>
      <c r="I11" s="113"/>
      <c r="J11" s="113"/>
      <c r="K11" s="113"/>
      <c r="L11" s="113"/>
      <c r="M11" s="113"/>
      <c r="N11" s="113"/>
      <c r="O11" s="113"/>
      <c r="P11" s="113"/>
      <c r="Q11" s="113"/>
    </row>
    <row r="12" spans="1:17" s="126" customFormat="1" ht="12" customHeight="1">
      <c r="A12" s="73" t="s">
        <v>119</v>
      </c>
      <c r="B12" s="131" t="s">
        <v>173</v>
      </c>
      <c r="C12" s="132"/>
      <c r="D12" s="133">
        <v>0</v>
      </c>
      <c r="E12" s="133">
        <v>0</v>
      </c>
      <c r="F12" s="133">
        <v>0</v>
      </c>
      <c r="G12" s="113"/>
      <c r="H12" s="113"/>
      <c r="I12" s="113"/>
      <c r="J12" s="113"/>
      <c r="K12" s="113"/>
      <c r="L12" s="113"/>
      <c r="M12" s="113"/>
      <c r="N12" s="113"/>
      <c r="O12" s="113"/>
      <c r="P12" s="113"/>
      <c r="Q12" s="113"/>
    </row>
    <row r="13" spans="1:17" s="126" customFormat="1" ht="12" customHeight="1">
      <c r="A13" s="73" t="s">
        <v>123</v>
      </c>
      <c r="B13" s="131" t="s">
        <v>174</v>
      </c>
      <c r="C13" s="132"/>
      <c r="D13" s="76">
        <v>436844.32</v>
      </c>
      <c r="E13" s="76">
        <v>356169.24</v>
      </c>
      <c r="F13" s="76">
        <v>352369.32</v>
      </c>
      <c r="G13" s="113"/>
      <c r="H13" s="113"/>
      <c r="I13" s="113"/>
      <c r="J13" s="113"/>
      <c r="K13" s="113"/>
      <c r="L13" s="113"/>
      <c r="M13" s="113"/>
      <c r="N13" s="113"/>
      <c r="O13" s="113"/>
      <c r="P13" s="113"/>
      <c r="Q13" s="113"/>
    </row>
    <row r="14" spans="1:17" s="126" customFormat="1" ht="12" customHeight="1">
      <c r="A14" s="73" t="s">
        <v>135</v>
      </c>
      <c r="B14" s="131" t="s">
        <v>175</v>
      </c>
      <c r="C14" s="132"/>
      <c r="D14" s="76">
        <v>0</v>
      </c>
      <c r="E14" s="76">
        <v>0</v>
      </c>
      <c r="F14" s="76">
        <v>0</v>
      </c>
      <c r="G14" s="113"/>
      <c r="H14" s="113"/>
      <c r="I14" s="113"/>
      <c r="J14" s="113"/>
      <c r="K14" s="113"/>
      <c r="L14" s="113"/>
      <c r="M14" s="113"/>
      <c r="N14" s="113"/>
      <c r="O14" s="113"/>
      <c r="P14" s="113"/>
      <c r="Q14" s="113"/>
    </row>
    <row r="15" spans="1:17" s="126" customFormat="1" ht="12" customHeight="1">
      <c r="A15" s="73" t="s">
        <v>176</v>
      </c>
      <c r="B15" s="131" t="s">
        <v>177</v>
      </c>
      <c r="C15" s="132"/>
      <c r="D15" s="76">
        <v>0</v>
      </c>
      <c r="E15" s="76">
        <v>0</v>
      </c>
      <c r="F15" s="76">
        <v>0</v>
      </c>
      <c r="G15" s="113"/>
      <c r="H15" s="113"/>
      <c r="I15" s="113"/>
      <c r="J15" s="113"/>
      <c r="K15" s="113"/>
      <c r="L15" s="113"/>
      <c r="M15" s="113"/>
      <c r="N15" s="113"/>
      <c r="O15" s="113"/>
      <c r="P15" s="113"/>
      <c r="Q15" s="113"/>
    </row>
    <row r="16" spans="1:17" s="126" customFormat="1" ht="12" customHeight="1">
      <c r="A16" s="73" t="s">
        <v>178</v>
      </c>
      <c r="B16" s="131" t="s">
        <v>179</v>
      </c>
      <c r="C16" s="132"/>
      <c r="D16" s="76">
        <v>-5488178.38</v>
      </c>
      <c r="E16" s="76">
        <v>-6225970.38</v>
      </c>
      <c r="F16" s="76">
        <v>-5482256.57</v>
      </c>
      <c r="G16" s="113"/>
      <c r="H16" s="113"/>
      <c r="I16" s="113"/>
      <c r="J16" s="113"/>
      <c r="K16" s="113"/>
      <c r="L16" s="113"/>
      <c r="M16" s="113"/>
      <c r="N16" s="113"/>
      <c r="O16" s="113"/>
      <c r="P16" s="113"/>
      <c r="Q16" s="113"/>
    </row>
    <row r="17" spans="1:17" s="126" customFormat="1" ht="12" customHeight="1">
      <c r="A17" s="73" t="s">
        <v>180</v>
      </c>
      <c r="B17" s="131" t="s">
        <v>181</v>
      </c>
      <c r="C17" s="132"/>
      <c r="D17" s="76">
        <v>1019579.77</v>
      </c>
      <c r="E17" s="76">
        <v>737792.07</v>
      </c>
      <c r="F17" s="76">
        <v>-743713.88</v>
      </c>
      <c r="G17" s="113"/>
      <c r="H17" s="113"/>
      <c r="I17" s="113"/>
      <c r="J17" s="113"/>
      <c r="K17" s="113"/>
      <c r="L17" s="113"/>
      <c r="M17" s="113"/>
      <c r="N17" s="113"/>
      <c r="O17" s="113"/>
      <c r="P17" s="113"/>
      <c r="Q17" s="113"/>
    </row>
    <row r="18" spans="1:17" s="126" customFormat="1" ht="12" customHeight="1">
      <c r="A18" s="134" t="s">
        <v>182</v>
      </c>
      <c r="B18" s="135" t="s">
        <v>183</v>
      </c>
      <c r="C18" s="136"/>
      <c r="D18" s="137">
        <v>0</v>
      </c>
      <c r="E18" s="137">
        <v>0</v>
      </c>
      <c r="F18" s="137">
        <v>0</v>
      </c>
      <c r="G18" s="113"/>
      <c r="H18" s="113"/>
      <c r="I18" s="113"/>
      <c r="J18" s="113"/>
      <c r="K18" s="113"/>
      <c r="L18" s="113"/>
      <c r="M18" s="113"/>
      <c r="N18" s="113"/>
      <c r="O18" s="113"/>
      <c r="P18" s="113"/>
      <c r="Q18" s="113"/>
    </row>
    <row r="19" spans="1:17" s="126" customFormat="1" ht="12" customHeight="1">
      <c r="A19" s="89" t="s">
        <v>139</v>
      </c>
      <c r="B19" s="138" t="s">
        <v>184</v>
      </c>
      <c r="C19" s="139"/>
      <c r="D19" s="140">
        <f>D20+D28+D35+D54</f>
        <v>4569679.260000001</v>
      </c>
      <c r="E19" s="140">
        <f>E20+E28+E35+E54</f>
        <v>5749486.05</v>
      </c>
      <c r="F19" s="140">
        <f>F20+F28+F35+F54</f>
        <v>6534540.66</v>
      </c>
      <c r="G19" s="113"/>
      <c r="H19" s="113"/>
      <c r="I19" s="113"/>
      <c r="J19" s="113"/>
      <c r="K19" s="113"/>
      <c r="L19" s="113"/>
      <c r="M19" s="113"/>
      <c r="N19" s="113"/>
      <c r="O19" s="113"/>
      <c r="P19" s="113"/>
      <c r="Q19" s="113"/>
    </row>
    <row r="20" spans="1:17" s="126" customFormat="1" ht="12" customHeight="1">
      <c r="A20" s="141" t="s">
        <v>98</v>
      </c>
      <c r="B20" s="142" t="s">
        <v>185</v>
      </c>
      <c r="C20" s="143"/>
      <c r="D20" s="144">
        <f>D21+D22+D25</f>
        <v>0</v>
      </c>
      <c r="E20" s="144">
        <f>E21+E22+E25</f>
        <v>0</v>
      </c>
      <c r="F20" s="144">
        <f>F21+F22+F25</f>
        <v>0</v>
      </c>
      <c r="G20" s="113"/>
      <c r="H20" s="113"/>
      <c r="I20" s="113"/>
      <c r="J20" s="113"/>
      <c r="K20" s="113"/>
      <c r="L20" s="113"/>
      <c r="M20" s="113"/>
      <c r="N20" s="113"/>
      <c r="O20" s="113"/>
      <c r="P20" s="113"/>
      <c r="Q20" s="113"/>
    </row>
    <row r="21" spans="1:17" s="126" customFormat="1" ht="12" customHeight="1">
      <c r="A21" s="73" t="s">
        <v>2</v>
      </c>
      <c r="B21" s="131" t="s">
        <v>186</v>
      </c>
      <c r="C21" s="132"/>
      <c r="D21" s="76">
        <v>0</v>
      </c>
      <c r="E21" s="76">
        <v>0</v>
      </c>
      <c r="F21" s="76">
        <v>0</v>
      </c>
      <c r="G21" s="113"/>
      <c r="H21" s="113"/>
      <c r="I21" s="113"/>
      <c r="J21" s="113"/>
      <c r="K21" s="113"/>
      <c r="L21" s="113"/>
      <c r="M21" s="113"/>
      <c r="N21" s="113"/>
      <c r="O21" s="113"/>
      <c r="P21" s="113"/>
      <c r="Q21" s="113"/>
    </row>
    <row r="22" spans="1:17" s="126" customFormat="1" ht="12" customHeight="1">
      <c r="A22" s="73" t="s">
        <v>21</v>
      </c>
      <c r="B22" s="131" t="s">
        <v>187</v>
      </c>
      <c r="C22" s="132"/>
      <c r="D22" s="81">
        <f>SUM(D23:D24)</f>
        <v>0</v>
      </c>
      <c r="E22" s="81">
        <f>SUM(E23:E24)</f>
        <v>0</v>
      </c>
      <c r="F22" s="81">
        <f>SUM(F23:F24)</f>
        <v>0</v>
      </c>
      <c r="G22" s="113"/>
      <c r="H22" s="113"/>
      <c r="I22" s="113"/>
      <c r="J22" s="113"/>
      <c r="K22" s="113"/>
      <c r="L22" s="113"/>
      <c r="M22" s="113"/>
      <c r="N22" s="113"/>
      <c r="O22" s="113"/>
      <c r="P22" s="113"/>
      <c r="Q22" s="113"/>
    </row>
    <row r="23" spans="1:17" s="126" customFormat="1" ht="12" customHeight="1">
      <c r="A23" s="73" t="s">
        <v>128</v>
      </c>
      <c r="B23" s="131" t="s">
        <v>188</v>
      </c>
      <c r="C23" s="132"/>
      <c r="D23" s="76">
        <v>0</v>
      </c>
      <c r="E23" s="76">
        <v>0</v>
      </c>
      <c r="F23" s="76">
        <v>0</v>
      </c>
      <c r="G23" s="113"/>
      <c r="H23" s="113"/>
      <c r="I23" s="113"/>
      <c r="J23" s="113"/>
      <c r="K23" s="113"/>
      <c r="L23" s="113"/>
      <c r="M23" s="113"/>
      <c r="N23" s="113"/>
      <c r="O23" s="113"/>
      <c r="P23" s="113"/>
      <c r="Q23" s="113"/>
    </row>
    <row r="24" spans="1:17" s="126" customFormat="1" ht="12" customHeight="1">
      <c r="A24" s="73" t="s">
        <v>128</v>
      </c>
      <c r="B24" s="131" t="s">
        <v>189</v>
      </c>
      <c r="C24" s="132"/>
      <c r="D24" s="133">
        <v>0</v>
      </c>
      <c r="E24" s="133">
        <v>0</v>
      </c>
      <c r="F24" s="133">
        <v>0</v>
      </c>
      <c r="G24" s="113"/>
      <c r="H24" s="113"/>
      <c r="I24" s="113"/>
      <c r="J24" s="113"/>
      <c r="K24" s="113"/>
      <c r="L24" s="113"/>
      <c r="M24" s="113"/>
      <c r="N24" s="113"/>
      <c r="O24" s="113"/>
      <c r="P24" s="113"/>
      <c r="Q24" s="113"/>
    </row>
    <row r="25" spans="1:17" s="126" customFormat="1" ht="12" customHeight="1">
      <c r="A25" s="73" t="s">
        <v>26</v>
      </c>
      <c r="B25" s="131" t="s">
        <v>190</v>
      </c>
      <c r="C25" s="132"/>
      <c r="D25" s="81">
        <f>SUM(D26:D27)</f>
        <v>0</v>
      </c>
      <c r="E25" s="81">
        <f>SUM(E26:E27)</f>
        <v>0</v>
      </c>
      <c r="F25" s="81">
        <f>SUM(F26:F27)</f>
        <v>0</v>
      </c>
      <c r="G25" s="113"/>
      <c r="H25" s="113"/>
      <c r="I25" s="113"/>
      <c r="J25" s="113"/>
      <c r="K25" s="113"/>
      <c r="L25" s="113"/>
      <c r="M25" s="113"/>
      <c r="N25" s="113"/>
      <c r="O25" s="113"/>
      <c r="P25" s="113"/>
      <c r="Q25" s="113"/>
    </row>
    <row r="26" spans="1:17" s="126" customFormat="1" ht="12" customHeight="1">
      <c r="A26" s="73" t="s">
        <v>128</v>
      </c>
      <c r="B26" s="131" t="s">
        <v>191</v>
      </c>
      <c r="C26" s="132"/>
      <c r="D26" s="76"/>
      <c r="E26" s="76"/>
      <c r="F26" s="76"/>
      <c r="G26" s="113"/>
      <c r="H26" s="113"/>
      <c r="I26" s="113"/>
      <c r="J26" s="113"/>
      <c r="K26" s="113"/>
      <c r="L26" s="113"/>
      <c r="M26" s="113"/>
      <c r="N26" s="113"/>
      <c r="O26" s="113"/>
      <c r="P26" s="113"/>
      <c r="Q26" s="113"/>
    </row>
    <row r="27" spans="1:17" s="126" customFormat="1" ht="12" customHeight="1">
      <c r="A27" s="73" t="s">
        <v>128</v>
      </c>
      <c r="B27" s="131" t="s">
        <v>192</v>
      </c>
      <c r="C27" s="132"/>
      <c r="D27" s="76"/>
      <c r="E27" s="76"/>
      <c r="F27" s="76"/>
      <c r="G27" s="113"/>
      <c r="H27" s="113"/>
      <c r="I27" s="113"/>
      <c r="J27" s="113"/>
      <c r="K27" s="113"/>
      <c r="L27" s="113"/>
      <c r="M27" s="113"/>
      <c r="N27" s="113"/>
      <c r="O27" s="113"/>
      <c r="P27" s="113"/>
      <c r="Q27" s="113"/>
    </row>
    <row r="28" spans="1:17" s="126" customFormat="1" ht="12" customHeight="1">
      <c r="A28" s="145" t="s">
        <v>104</v>
      </c>
      <c r="B28" s="146" t="s">
        <v>193</v>
      </c>
      <c r="C28" s="147"/>
      <c r="D28" s="148">
        <f>SUM(D29:D30)</f>
        <v>2527210.06</v>
      </c>
      <c r="E28" s="148">
        <f>SUM(E29:E30)</f>
        <v>1279403.53</v>
      </c>
      <c r="F28" s="148">
        <f>SUM(F29:F30)</f>
        <v>0</v>
      </c>
      <c r="G28" s="113"/>
      <c r="H28" s="113"/>
      <c r="I28" s="113"/>
      <c r="J28" s="113"/>
      <c r="K28" s="113"/>
      <c r="L28" s="113"/>
      <c r="M28" s="113"/>
      <c r="N28" s="113"/>
      <c r="O28" s="113"/>
      <c r="P28" s="113"/>
      <c r="Q28" s="113"/>
    </row>
    <row r="29" spans="1:17" s="126" customFormat="1" ht="12" customHeight="1">
      <c r="A29" s="73" t="s">
        <v>2</v>
      </c>
      <c r="B29" s="131" t="s">
        <v>194</v>
      </c>
      <c r="C29" s="132"/>
      <c r="D29" s="76">
        <v>0</v>
      </c>
      <c r="E29" s="76">
        <v>0</v>
      </c>
      <c r="F29" s="76">
        <v>0</v>
      </c>
      <c r="G29" s="113"/>
      <c r="H29" s="113"/>
      <c r="I29" s="113"/>
      <c r="J29" s="113"/>
      <c r="K29" s="113"/>
      <c r="L29" s="113"/>
      <c r="M29" s="113"/>
      <c r="N29" s="113"/>
      <c r="O29" s="113"/>
      <c r="P29" s="113"/>
      <c r="Q29" s="113"/>
    </row>
    <row r="30" spans="1:17" s="126" customFormat="1" ht="12" customHeight="1">
      <c r="A30" s="73" t="s">
        <v>21</v>
      </c>
      <c r="B30" s="131" t="s">
        <v>195</v>
      </c>
      <c r="C30" s="132"/>
      <c r="D30" s="81">
        <f>D31+D34</f>
        <v>2527210.06</v>
      </c>
      <c r="E30" s="81">
        <v>1279403.53</v>
      </c>
      <c r="F30" s="81">
        <f>SUM(F31:F34)</f>
        <v>0</v>
      </c>
      <c r="G30" s="113"/>
      <c r="H30" s="113"/>
      <c r="I30" s="113"/>
      <c r="J30" s="113"/>
      <c r="K30" s="113"/>
      <c r="L30" s="113"/>
      <c r="M30" s="113"/>
      <c r="N30" s="113"/>
      <c r="O30" s="113"/>
      <c r="P30" s="113"/>
      <c r="Q30" s="113"/>
    </row>
    <row r="31" spans="1:17" s="126" customFormat="1" ht="12" customHeight="1">
      <c r="A31" s="73" t="s">
        <v>107</v>
      </c>
      <c r="B31" s="131" t="s">
        <v>196</v>
      </c>
      <c r="C31" s="132"/>
      <c r="D31" s="133">
        <f>1535644.5+198176.02</f>
        <v>1733820.52</v>
      </c>
      <c r="E31" s="133">
        <v>1279403.53</v>
      </c>
      <c r="F31" s="133">
        <v>0</v>
      </c>
      <c r="G31" s="113"/>
      <c r="H31" s="113"/>
      <c r="I31" s="113"/>
      <c r="J31" s="113"/>
      <c r="K31" s="113"/>
      <c r="L31" s="113"/>
      <c r="M31" s="113"/>
      <c r="N31" s="113"/>
      <c r="O31" s="113"/>
      <c r="P31" s="113"/>
      <c r="Q31" s="113"/>
    </row>
    <row r="32" spans="1:17" s="126" customFormat="1" ht="12" customHeight="1">
      <c r="A32" s="73" t="s">
        <v>109</v>
      </c>
      <c r="B32" s="131" t="s">
        <v>197</v>
      </c>
      <c r="C32" s="132"/>
      <c r="D32" s="76">
        <v>0</v>
      </c>
      <c r="E32" s="76">
        <v>0</v>
      </c>
      <c r="F32" s="76">
        <v>0</v>
      </c>
      <c r="G32" s="113"/>
      <c r="H32" s="113"/>
      <c r="I32" s="113"/>
      <c r="J32" s="113"/>
      <c r="K32" s="113"/>
      <c r="L32" s="113"/>
      <c r="M32" s="113"/>
      <c r="N32" s="113"/>
      <c r="O32" s="113"/>
      <c r="P32" s="113"/>
      <c r="Q32" s="113"/>
    </row>
    <row r="33" spans="1:17" s="126" customFormat="1" ht="12" customHeight="1">
      <c r="A33" s="73" t="s">
        <v>111</v>
      </c>
      <c r="B33" s="131" t="s">
        <v>198</v>
      </c>
      <c r="C33" s="132"/>
      <c r="D33" s="76">
        <v>0</v>
      </c>
      <c r="E33" s="76">
        <v>0</v>
      </c>
      <c r="F33" s="76">
        <v>0</v>
      </c>
      <c r="G33" s="113"/>
      <c r="H33" s="113"/>
      <c r="I33" s="113"/>
      <c r="J33" s="113"/>
      <c r="K33" s="113"/>
      <c r="L33" s="113"/>
      <c r="M33" s="113"/>
      <c r="N33" s="113"/>
      <c r="O33" s="113"/>
      <c r="P33" s="113"/>
      <c r="Q33" s="113"/>
    </row>
    <row r="34" spans="1:17" s="126" customFormat="1" ht="12" customHeight="1">
      <c r="A34" s="73" t="s">
        <v>113</v>
      </c>
      <c r="B34" s="131" t="s">
        <v>151</v>
      </c>
      <c r="C34" s="132"/>
      <c r="D34" s="76">
        <v>793389.54</v>
      </c>
      <c r="E34" s="76">
        <v>0</v>
      </c>
      <c r="F34" s="76">
        <v>0</v>
      </c>
      <c r="G34" s="113"/>
      <c r="H34" s="113"/>
      <c r="I34" s="113"/>
      <c r="J34" s="113"/>
      <c r="K34" s="113"/>
      <c r="L34" s="113"/>
      <c r="M34" s="113"/>
      <c r="N34" s="113"/>
      <c r="O34" s="113"/>
      <c r="P34" s="113"/>
      <c r="Q34" s="113"/>
    </row>
    <row r="35" spans="1:17" s="126" customFormat="1" ht="12" customHeight="1">
      <c r="A35" s="145" t="s">
        <v>119</v>
      </c>
      <c r="B35" s="146" t="s">
        <v>199</v>
      </c>
      <c r="C35" s="147"/>
      <c r="D35" s="149">
        <f>D36+D41+D53</f>
        <v>2039479.0700000003</v>
      </c>
      <c r="E35" s="149">
        <f>E36+E41+E53</f>
        <v>4470082.52</v>
      </c>
      <c r="F35" s="149">
        <f>F36+F41+F53</f>
        <v>6534540.66</v>
      </c>
      <c r="G35" s="113"/>
      <c r="H35" s="113"/>
      <c r="I35" s="113"/>
      <c r="J35" s="113"/>
      <c r="K35" s="113"/>
      <c r="L35" s="113"/>
      <c r="M35" s="113"/>
      <c r="N35" s="113"/>
      <c r="O35" s="113"/>
      <c r="P35" s="113"/>
      <c r="Q35" s="113"/>
    </row>
    <row r="36" spans="1:17" s="126" customFormat="1" ht="12" customHeight="1">
      <c r="A36" s="73" t="s">
        <v>2</v>
      </c>
      <c r="B36" s="131" t="s">
        <v>194</v>
      </c>
      <c r="C36" s="132"/>
      <c r="D36" s="150">
        <f>D37+D40</f>
        <v>0</v>
      </c>
      <c r="E36" s="150">
        <f>E37+E40</f>
        <v>0</v>
      </c>
      <c r="F36" s="150">
        <f>F37+F40</f>
        <v>0</v>
      </c>
      <c r="G36" s="113"/>
      <c r="H36" s="113"/>
      <c r="I36" s="113"/>
      <c r="J36" s="113"/>
      <c r="K36" s="113"/>
      <c r="L36" s="113"/>
      <c r="M36" s="113"/>
      <c r="N36" s="113"/>
      <c r="O36" s="113"/>
      <c r="P36" s="113"/>
      <c r="Q36" s="113"/>
    </row>
    <row r="37" spans="1:17" s="126" customFormat="1" ht="12" customHeight="1">
      <c r="A37" s="73" t="s">
        <v>107</v>
      </c>
      <c r="B37" s="131" t="s">
        <v>200</v>
      </c>
      <c r="C37" s="132"/>
      <c r="D37" s="81">
        <f>SUM(D38:D39)</f>
        <v>0</v>
      </c>
      <c r="E37" s="81">
        <f>SUM(E38:E39)</f>
        <v>0</v>
      </c>
      <c r="F37" s="81">
        <f>SUM(F38:F39)</f>
        <v>0</v>
      </c>
      <c r="G37" s="113"/>
      <c r="H37" s="113"/>
      <c r="I37" s="113"/>
      <c r="J37" s="113"/>
      <c r="K37" s="113"/>
      <c r="L37" s="113"/>
      <c r="M37" s="113"/>
      <c r="N37" s="113"/>
      <c r="O37" s="113"/>
      <c r="P37" s="113"/>
      <c r="Q37" s="113"/>
    </row>
    <row r="38" spans="1:17" s="126" customFormat="1" ht="12" customHeight="1">
      <c r="A38" s="73" t="s">
        <v>128</v>
      </c>
      <c r="B38" s="131" t="s">
        <v>149</v>
      </c>
      <c r="C38" s="132"/>
      <c r="D38" s="76">
        <v>0</v>
      </c>
      <c r="E38" s="76">
        <v>0</v>
      </c>
      <c r="F38" s="76">
        <v>0</v>
      </c>
      <c r="G38" s="113"/>
      <c r="H38" s="113"/>
      <c r="I38" s="113"/>
      <c r="J38" s="113"/>
      <c r="K38" s="113"/>
      <c r="L38" s="113"/>
      <c r="M38" s="113"/>
      <c r="N38" s="113"/>
      <c r="O38" s="113"/>
      <c r="P38" s="113"/>
      <c r="Q38" s="113"/>
    </row>
    <row r="39" spans="1:17" s="126" customFormat="1" ht="12" customHeight="1">
      <c r="A39" s="73" t="s">
        <v>128</v>
      </c>
      <c r="B39" s="131" t="s">
        <v>150</v>
      </c>
      <c r="C39" s="132"/>
      <c r="D39" s="76">
        <v>0</v>
      </c>
      <c r="E39" s="76">
        <v>0</v>
      </c>
      <c r="F39" s="76">
        <v>0</v>
      </c>
      <c r="G39" s="113"/>
      <c r="H39" s="113"/>
      <c r="I39" s="113"/>
      <c r="J39" s="113"/>
      <c r="K39" s="113"/>
      <c r="L39" s="113"/>
      <c r="M39" s="113"/>
      <c r="N39" s="113"/>
      <c r="O39" s="113"/>
      <c r="P39" s="113"/>
      <c r="Q39" s="113"/>
    </row>
    <row r="40" spans="1:17" s="126" customFormat="1" ht="12" customHeight="1">
      <c r="A40" s="85" t="s">
        <v>109</v>
      </c>
      <c r="B40" s="151" t="s">
        <v>151</v>
      </c>
      <c r="C40" s="152"/>
      <c r="D40" s="88">
        <v>0</v>
      </c>
      <c r="E40" s="88">
        <v>0</v>
      </c>
      <c r="F40" s="88">
        <v>0</v>
      </c>
      <c r="G40" s="113"/>
      <c r="H40" s="113"/>
      <c r="I40" s="113"/>
      <c r="J40" s="113"/>
      <c r="K40" s="113"/>
      <c r="L40" s="113"/>
      <c r="M40" s="113"/>
      <c r="N40" s="113"/>
      <c r="O40" s="113"/>
      <c r="P40" s="113"/>
      <c r="Q40" s="113"/>
    </row>
    <row r="41" spans="1:17" s="126" customFormat="1" ht="12" customHeight="1">
      <c r="A41" s="153" t="s">
        <v>21</v>
      </c>
      <c r="B41" s="154" t="s">
        <v>195</v>
      </c>
      <c r="C41" s="155"/>
      <c r="D41" s="156">
        <f>D42+D43+D44+D45+D48+D49+D50+D51+D52</f>
        <v>1820734.9500000002</v>
      </c>
      <c r="E41" s="156">
        <f>E42+E43+E44+E45+E48+E49+E50+E51+E52</f>
        <v>4121416.15</v>
      </c>
      <c r="F41" s="156">
        <f>F42+F43+F44+F45+F48+F49+F50+F51+F52</f>
        <v>6185912.14</v>
      </c>
      <c r="G41" s="113"/>
      <c r="H41" s="113"/>
      <c r="I41" s="113"/>
      <c r="J41" s="113"/>
      <c r="K41" s="113"/>
      <c r="L41" s="113"/>
      <c r="M41" s="113"/>
      <c r="N41" s="113"/>
      <c r="O41" s="113"/>
      <c r="P41" s="113"/>
      <c r="Q41" s="113"/>
    </row>
    <row r="42" spans="1:17" s="126" customFormat="1" ht="12" customHeight="1">
      <c r="A42" s="73" t="s">
        <v>107</v>
      </c>
      <c r="B42" s="131" t="s">
        <v>196</v>
      </c>
      <c r="C42" s="132"/>
      <c r="D42" s="76"/>
      <c r="E42" s="76">
        <v>0</v>
      </c>
      <c r="F42" s="76">
        <v>635952.02</v>
      </c>
      <c r="G42" s="113"/>
      <c r="H42" s="113"/>
      <c r="I42" s="113"/>
      <c r="J42" s="113"/>
      <c r="K42" s="113"/>
      <c r="L42" s="113"/>
      <c r="M42" s="113"/>
      <c r="N42" s="113"/>
      <c r="O42" s="113"/>
      <c r="P42" s="113"/>
      <c r="Q42" s="113"/>
    </row>
    <row r="43" spans="1:17" s="126" customFormat="1" ht="12" customHeight="1">
      <c r="A43" s="73" t="s">
        <v>109</v>
      </c>
      <c r="B43" s="131" t="s">
        <v>197</v>
      </c>
      <c r="C43" s="132"/>
      <c r="D43" s="76">
        <v>0</v>
      </c>
      <c r="E43" s="76">
        <v>0</v>
      </c>
      <c r="F43" s="76">
        <v>0</v>
      </c>
      <c r="G43" s="113"/>
      <c r="H43" s="113"/>
      <c r="I43" s="113"/>
      <c r="J43" s="113"/>
      <c r="K43" s="113"/>
      <c r="L43" s="113"/>
      <c r="M43" s="113"/>
      <c r="N43" s="113"/>
      <c r="O43" s="113"/>
      <c r="P43" s="113"/>
      <c r="Q43" s="113"/>
    </row>
    <row r="44" spans="1:17" s="126" customFormat="1" ht="12" customHeight="1">
      <c r="A44" s="73" t="s">
        <v>111</v>
      </c>
      <c r="B44" s="131" t="s">
        <v>198</v>
      </c>
      <c r="C44" s="132"/>
      <c r="D44" s="76">
        <v>0</v>
      </c>
      <c r="E44" s="76">
        <v>0</v>
      </c>
      <c r="F44" s="76">
        <v>0</v>
      </c>
      <c r="G44" s="113"/>
      <c r="H44" s="113"/>
      <c r="I44" s="113"/>
      <c r="J44" s="113"/>
      <c r="K44" s="113"/>
      <c r="L44" s="113"/>
      <c r="M44" s="113"/>
      <c r="N44" s="113"/>
      <c r="O44" s="113"/>
      <c r="P44" s="113"/>
      <c r="Q44" s="113"/>
    </row>
    <row r="45" spans="1:17" s="126" customFormat="1" ht="12" customHeight="1">
      <c r="A45" s="73" t="s">
        <v>113</v>
      </c>
      <c r="B45" s="131" t="s">
        <v>200</v>
      </c>
      <c r="C45" s="132"/>
      <c r="D45" s="81">
        <f>SUM(D46:D47)</f>
        <v>683208.53</v>
      </c>
      <c r="E45" s="81">
        <f>SUM(E46:E47)</f>
        <v>744475.52</v>
      </c>
      <c r="F45" s="81">
        <f>SUM(F46:F47)</f>
        <v>1290318.29</v>
      </c>
      <c r="G45" s="113"/>
      <c r="H45" s="113"/>
      <c r="I45" s="113"/>
      <c r="J45" s="113"/>
      <c r="K45" s="113"/>
      <c r="L45" s="113"/>
      <c r="M45" s="113"/>
      <c r="N45" s="113"/>
      <c r="O45" s="113"/>
      <c r="P45" s="113"/>
      <c r="Q45" s="113"/>
    </row>
    <row r="46" spans="1:17" s="126" customFormat="1" ht="12" customHeight="1">
      <c r="A46" s="73" t="s">
        <v>128</v>
      </c>
      <c r="B46" s="131" t="s">
        <v>149</v>
      </c>
      <c r="C46" s="132"/>
      <c r="D46" s="76">
        <v>683208.53</v>
      </c>
      <c r="E46" s="76">
        <v>744475.52</v>
      </c>
      <c r="F46" s="76">
        <v>1261631.87</v>
      </c>
      <c r="G46" s="113"/>
      <c r="H46" s="113"/>
      <c r="I46" s="113"/>
      <c r="J46" s="113"/>
      <c r="K46" s="113"/>
      <c r="L46" s="113"/>
      <c r="M46" s="113"/>
      <c r="N46" s="113"/>
      <c r="O46" s="113"/>
      <c r="P46" s="113"/>
      <c r="Q46" s="113"/>
    </row>
    <row r="47" spans="1:17" s="126" customFormat="1" ht="12" customHeight="1">
      <c r="A47" s="73" t="s">
        <v>128</v>
      </c>
      <c r="B47" s="131" t="s">
        <v>150</v>
      </c>
      <c r="C47" s="132"/>
      <c r="D47" s="133">
        <v>0</v>
      </c>
      <c r="E47" s="133">
        <v>0</v>
      </c>
      <c r="F47" s="133">
        <v>28686.42</v>
      </c>
      <c r="G47" s="113"/>
      <c r="H47" s="113"/>
      <c r="I47" s="113"/>
      <c r="J47" s="113"/>
      <c r="K47" s="113"/>
      <c r="L47" s="113"/>
      <c r="M47" s="113"/>
      <c r="N47" s="113"/>
      <c r="O47" s="113"/>
      <c r="P47" s="113"/>
      <c r="Q47" s="113"/>
    </row>
    <row r="48" spans="1:17" s="126" customFormat="1" ht="12" customHeight="1">
      <c r="A48" s="73" t="s">
        <v>115</v>
      </c>
      <c r="B48" s="131" t="s">
        <v>201</v>
      </c>
      <c r="C48" s="132"/>
      <c r="D48" s="76">
        <v>0</v>
      </c>
      <c r="E48" s="76">
        <v>0</v>
      </c>
      <c r="F48" s="76"/>
      <c r="G48" s="113"/>
      <c r="H48" s="113"/>
      <c r="I48" s="113"/>
      <c r="J48" s="113"/>
      <c r="K48" s="113"/>
      <c r="L48" s="113"/>
      <c r="M48" s="113"/>
      <c r="N48" s="113"/>
      <c r="O48" s="113"/>
      <c r="P48" s="113"/>
      <c r="Q48" s="113"/>
    </row>
    <row r="49" spans="1:17" s="126" customFormat="1" ht="12" customHeight="1">
      <c r="A49" s="73" t="s">
        <v>202</v>
      </c>
      <c r="B49" s="131" t="s">
        <v>203</v>
      </c>
      <c r="C49" s="132"/>
      <c r="D49" s="76">
        <v>0</v>
      </c>
      <c r="E49" s="76"/>
      <c r="F49" s="76"/>
      <c r="G49" s="113"/>
      <c r="H49" s="113"/>
      <c r="I49" s="113"/>
      <c r="J49" s="113"/>
      <c r="K49" s="113"/>
      <c r="L49" s="113"/>
      <c r="M49" s="113"/>
      <c r="N49" s="113"/>
      <c r="O49" s="113"/>
      <c r="P49" s="113"/>
      <c r="Q49" s="113"/>
    </row>
    <row r="50" spans="1:17" s="126" customFormat="1" ht="12" customHeight="1">
      <c r="A50" s="73" t="s">
        <v>204</v>
      </c>
      <c r="B50" s="131" t="s">
        <v>205</v>
      </c>
      <c r="C50" s="132"/>
      <c r="D50" s="133">
        <v>482027.55</v>
      </c>
      <c r="E50" s="133">
        <v>1715826.95</v>
      </c>
      <c r="F50" s="133">
        <v>941697.21</v>
      </c>
      <c r="G50" s="113"/>
      <c r="H50" s="113"/>
      <c r="I50" s="113"/>
      <c r="J50" s="113"/>
      <c r="K50" s="113"/>
      <c r="L50" s="113"/>
      <c r="M50" s="113"/>
      <c r="N50" s="113"/>
      <c r="O50" s="113"/>
      <c r="P50" s="113"/>
      <c r="Q50" s="113"/>
    </row>
    <row r="51" spans="1:17" s="126" customFormat="1" ht="12" customHeight="1">
      <c r="A51" s="73" t="s">
        <v>206</v>
      </c>
      <c r="B51" s="131" t="s">
        <v>207</v>
      </c>
      <c r="C51" s="132"/>
      <c r="D51" s="133">
        <v>71657.73</v>
      </c>
      <c r="E51" s="133">
        <v>864566.03</v>
      </c>
      <c r="F51" s="133">
        <v>2691605.09</v>
      </c>
      <c r="G51" s="113"/>
      <c r="H51" s="113"/>
      <c r="I51" s="113"/>
      <c r="J51" s="113"/>
      <c r="K51" s="113"/>
      <c r="L51" s="113"/>
      <c r="M51" s="113"/>
      <c r="N51" s="113"/>
      <c r="O51" s="113"/>
      <c r="P51" s="113"/>
      <c r="Q51" s="113"/>
    </row>
    <row r="52" spans="1:17" s="126" customFormat="1" ht="12" customHeight="1">
      <c r="A52" s="73" t="s">
        <v>208</v>
      </c>
      <c r="B52" s="131" t="s">
        <v>151</v>
      </c>
      <c r="C52" s="132"/>
      <c r="D52" s="133">
        <v>583841.14</v>
      </c>
      <c r="E52" s="133">
        <v>796547.65</v>
      </c>
      <c r="F52" s="133">
        <v>626339.53</v>
      </c>
      <c r="G52" s="113"/>
      <c r="H52" s="113"/>
      <c r="I52" s="113"/>
      <c r="J52" s="113"/>
      <c r="K52" s="113"/>
      <c r="L52" s="113"/>
      <c r="M52" s="113"/>
      <c r="N52" s="113"/>
      <c r="O52" s="113"/>
      <c r="P52" s="113"/>
      <c r="Q52" s="113"/>
    </row>
    <row r="53" spans="1:17" s="126" customFormat="1" ht="12" customHeight="1">
      <c r="A53" s="73" t="s">
        <v>26</v>
      </c>
      <c r="B53" s="131" t="s">
        <v>73</v>
      </c>
      <c r="C53" s="132"/>
      <c r="D53" s="133">
        <v>218744.12</v>
      </c>
      <c r="E53" s="133">
        <v>348666.37</v>
      </c>
      <c r="F53" s="133">
        <v>348628.52</v>
      </c>
      <c r="G53" s="113"/>
      <c r="H53" s="113"/>
      <c r="I53" s="113"/>
      <c r="J53" s="113"/>
      <c r="K53" s="113"/>
      <c r="L53" s="113"/>
      <c r="M53" s="113"/>
      <c r="N53" s="113"/>
      <c r="O53" s="113"/>
      <c r="P53" s="113"/>
      <c r="Q53" s="113"/>
    </row>
    <row r="54" spans="1:17" s="126" customFormat="1" ht="12" customHeight="1">
      <c r="A54" s="145" t="s">
        <v>123</v>
      </c>
      <c r="B54" s="146" t="s">
        <v>74</v>
      </c>
      <c r="C54" s="147"/>
      <c r="D54" s="148">
        <f>SUM(D55:D56)</f>
        <v>2990.13</v>
      </c>
      <c r="E54" s="148">
        <f>SUM(E55:E56)</f>
        <v>0</v>
      </c>
      <c r="F54" s="148">
        <f>SUM(F55:F56)</f>
        <v>0</v>
      </c>
      <c r="G54" s="113"/>
      <c r="H54" s="113"/>
      <c r="I54" s="113"/>
      <c r="J54" s="113"/>
      <c r="K54" s="113"/>
      <c r="L54" s="113"/>
      <c r="M54" s="113"/>
      <c r="N54" s="113"/>
      <c r="O54" s="113"/>
      <c r="P54" s="113"/>
      <c r="Q54" s="113"/>
    </row>
    <row r="55" spans="1:17" s="126" customFormat="1" ht="12" customHeight="1">
      <c r="A55" s="73" t="s">
        <v>2</v>
      </c>
      <c r="B55" s="131" t="s">
        <v>209</v>
      </c>
      <c r="C55" s="132"/>
      <c r="D55" s="133">
        <v>0</v>
      </c>
      <c r="E55" s="133">
        <v>0</v>
      </c>
      <c r="F55" s="133">
        <v>0</v>
      </c>
      <c r="G55" s="113"/>
      <c r="H55" s="113"/>
      <c r="I55" s="113"/>
      <c r="J55" s="113"/>
      <c r="K55" s="113"/>
      <c r="L55" s="113"/>
      <c r="M55" s="113"/>
      <c r="N55" s="113"/>
      <c r="O55" s="113"/>
      <c r="P55" s="113"/>
      <c r="Q55" s="113"/>
    </row>
    <row r="56" spans="1:17" s="126" customFormat="1" ht="12" customHeight="1">
      <c r="A56" s="73" t="s">
        <v>21</v>
      </c>
      <c r="B56" s="131" t="s">
        <v>138</v>
      </c>
      <c r="C56" s="132"/>
      <c r="D56" s="150">
        <f>SUM(D57:D58)</f>
        <v>2990.13</v>
      </c>
      <c r="E56" s="150">
        <f>SUM(E57:E58)</f>
        <v>0</v>
      </c>
      <c r="F56" s="150">
        <f>SUM(F57:F58)</f>
        <v>0</v>
      </c>
      <c r="G56" s="113"/>
      <c r="H56" s="113"/>
      <c r="I56" s="113"/>
      <c r="J56" s="113"/>
      <c r="K56" s="113"/>
      <c r="L56" s="113"/>
      <c r="M56" s="113"/>
      <c r="N56" s="113"/>
      <c r="O56" s="113"/>
      <c r="P56" s="113"/>
      <c r="Q56" s="113"/>
    </row>
    <row r="57" spans="1:17" s="126" customFormat="1" ht="12" customHeight="1">
      <c r="A57" s="73" t="s">
        <v>128</v>
      </c>
      <c r="B57" s="131" t="s">
        <v>191</v>
      </c>
      <c r="C57" s="132"/>
      <c r="D57" s="133">
        <v>0</v>
      </c>
      <c r="E57" s="133">
        <v>0</v>
      </c>
      <c r="F57" s="133">
        <v>0</v>
      </c>
      <c r="G57" s="113"/>
      <c r="H57" s="113"/>
      <c r="I57" s="113"/>
      <c r="J57" s="113"/>
      <c r="K57" s="113"/>
      <c r="L57" s="113"/>
      <c r="M57" s="113"/>
      <c r="N57" s="113"/>
      <c r="O57" s="113"/>
      <c r="P57" s="113"/>
      <c r="Q57" s="113"/>
    </row>
    <row r="58" spans="1:17" s="126" customFormat="1" ht="12" customHeight="1">
      <c r="A58" s="134" t="s">
        <v>128</v>
      </c>
      <c r="B58" s="135" t="s">
        <v>210</v>
      </c>
      <c r="C58" s="136"/>
      <c r="D58" s="157">
        <v>2990.13</v>
      </c>
      <c r="E58" s="157"/>
      <c r="F58" s="157"/>
      <c r="G58" s="113"/>
      <c r="H58" s="113"/>
      <c r="I58" s="113"/>
      <c r="J58" s="113"/>
      <c r="K58" s="113"/>
      <c r="L58" s="113"/>
      <c r="M58" s="113"/>
      <c r="N58" s="113"/>
      <c r="O58" s="113"/>
      <c r="P58" s="113"/>
      <c r="Q58" s="113"/>
    </row>
    <row r="59" spans="1:17" s="162" customFormat="1" ht="15" customHeight="1">
      <c r="A59" s="158" t="s">
        <v>211</v>
      </c>
      <c r="B59" s="158"/>
      <c r="C59" s="159"/>
      <c r="D59" s="160">
        <f>D9+D19</f>
        <v>3057992.970000001</v>
      </c>
      <c r="E59" s="160">
        <f>E9+E19</f>
        <v>3137544.9800000004</v>
      </c>
      <c r="F59" s="160">
        <f>F9+F19</f>
        <v>3149463.7100000004</v>
      </c>
      <c r="G59" s="161"/>
      <c r="H59" s="161"/>
      <c r="I59" s="161"/>
      <c r="J59" s="161"/>
      <c r="K59" s="161"/>
      <c r="L59" s="161"/>
      <c r="M59" s="161"/>
      <c r="N59" s="161"/>
      <c r="O59" s="161"/>
      <c r="P59" s="161"/>
      <c r="Q59" s="161"/>
    </row>
    <row r="60" spans="1:17" s="126" customFormat="1" ht="10.5">
      <c r="A60" s="163"/>
      <c r="G60" s="113"/>
      <c r="H60" s="113"/>
      <c r="I60" s="113"/>
      <c r="J60" s="113"/>
      <c r="K60" s="113"/>
      <c r="L60" s="113"/>
      <c r="M60" s="113"/>
      <c r="N60" s="113"/>
      <c r="O60" s="113"/>
      <c r="P60" s="113"/>
      <c r="Q60" s="113"/>
    </row>
    <row r="61" spans="1:17" s="126" customFormat="1" ht="10.5">
      <c r="A61" s="107" t="s">
        <v>165</v>
      </c>
      <c r="G61" s="113"/>
      <c r="H61" s="113"/>
      <c r="I61" s="113"/>
      <c r="J61" s="113"/>
      <c r="K61" s="113"/>
      <c r="L61" s="113"/>
      <c r="M61" s="113"/>
      <c r="N61" s="113"/>
      <c r="O61" s="113"/>
      <c r="P61" s="113"/>
      <c r="Q61" s="113"/>
    </row>
    <row r="62" spans="1:17" s="126" customFormat="1" ht="10.5">
      <c r="A62" s="163"/>
      <c r="B62" s="126" t="s">
        <v>166</v>
      </c>
      <c r="G62" s="113"/>
      <c r="H62" s="113"/>
      <c r="I62" s="113"/>
      <c r="J62" s="113"/>
      <c r="K62" s="113"/>
      <c r="L62" s="113"/>
      <c r="M62" s="113"/>
      <c r="N62" s="113"/>
      <c r="O62" s="113"/>
      <c r="P62" s="113"/>
      <c r="Q62" s="113"/>
    </row>
    <row r="63" spans="1:17" s="126" customFormat="1" ht="10.5">
      <c r="A63" s="164" t="str">
        <f>Aktywa!A87</f>
        <v>Podpis osoby sporządzającej:</v>
      </c>
      <c r="G63" s="113"/>
      <c r="H63" s="113"/>
      <c r="I63" s="113"/>
      <c r="J63" s="113"/>
      <c r="K63" s="113"/>
      <c r="L63" s="113"/>
      <c r="M63" s="113"/>
      <c r="N63" s="113"/>
      <c r="O63" s="113"/>
      <c r="P63" s="113"/>
      <c r="Q63" s="113"/>
    </row>
    <row r="64" spans="1:17" s="126" customFormat="1" ht="10.5">
      <c r="A64" s="163"/>
      <c r="G64" s="113"/>
      <c r="H64" s="113"/>
      <c r="I64" s="113"/>
      <c r="J64" s="113"/>
      <c r="K64" s="113"/>
      <c r="L64" s="113"/>
      <c r="M64" s="113"/>
      <c r="N64" s="113"/>
      <c r="O64" s="113"/>
      <c r="P64" s="113"/>
      <c r="Q64" s="113"/>
    </row>
    <row r="65" spans="1:17" s="126" customFormat="1" ht="11.25">
      <c r="A65" s="163"/>
      <c r="D65" s="108"/>
      <c r="E65" s="108"/>
      <c r="F65" s="109"/>
      <c r="G65" s="113"/>
      <c r="H65" s="113"/>
      <c r="I65" s="113"/>
      <c r="J65" s="113"/>
      <c r="K65" s="113"/>
      <c r="L65" s="113"/>
      <c r="M65" s="113"/>
      <c r="N65" s="113"/>
      <c r="O65" s="113"/>
      <c r="P65" s="113"/>
      <c r="Q65" s="113"/>
    </row>
    <row r="66" spans="1:17" s="126" customFormat="1" ht="11.25">
      <c r="A66" s="163"/>
      <c r="D66" s="108"/>
      <c r="E66" s="108"/>
      <c r="F66" s="109"/>
      <c r="G66" s="113"/>
      <c r="H66" s="113"/>
      <c r="I66" s="113"/>
      <c r="J66" s="113"/>
      <c r="K66" s="113"/>
      <c r="L66" s="113"/>
      <c r="M66" s="113"/>
      <c r="N66" s="113"/>
      <c r="O66" s="113"/>
      <c r="P66" s="113"/>
      <c r="Q66" s="113"/>
    </row>
    <row r="67" spans="1:4" s="113" customFormat="1" ht="10.5">
      <c r="A67" s="165"/>
      <c r="D67" s="113" t="s">
        <v>212</v>
      </c>
    </row>
    <row r="68" s="113" customFormat="1" ht="10.5">
      <c r="A68" s="165"/>
    </row>
    <row r="69" s="113" customFormat="1" ht="10.5">
      <c r="A69" s="165"/>
    </row>
    <row r="70" s="113" customFormat="1" ht="10.5">
      <c r="A70" s="165"/>
    </row>
    <row r="71" s="113" customFormat="1" ht="10.5">
      <c r="A71" s="165"/>
    </row>
    <row r="72" s="113" customFormat="1" ht="10.5">
      <c r="A72" s="165"/>
    </row>
    <row r="73" s="113" customFormat="1" ht="10.5">
      <c r="A73" s="165"/>
    </row>
    <row r="74" s="113" customFormat="1" ht="10.5">
      <c r="A74" s="165"/>
    </row>
    <row r="75" s="113" customFormat="1" ht="10.5">
      <c r="A75" s="165"/>
    </row>
    <row r="76" s="113" customFormat="1" ht="10.5">
      <c r="A76" s="165"/>
    </row>
    <row r="77" s="113" customFormat="1" ht="10.5">
      <c r="A77" s="165"/>
    </row>
    <row r="78" s="113" customFormat="1" ht="10.5">
      <c r="A78" s="165"/>
    </row>
    <row r="79" s="113" customFormat="1" ht="10.5">
      <c r="A79" s="165"/>
    </row>
    <row r="80" s="113" customFormat="1" ht="10.5">
      <c r="A80" s="165"/>
    </row>
    <row r="81" s="113" customFormat="1" ht="10.5">
      <c r="A81" s="165"/>
    </row>
    <row r="82" s="113" customFormat="1" ht="10.5">
      <c r="A82" s="165"/>
    </row>
    <row r="83" s="113" customFormat="1" ht="10.5">
      <c r="A83" s="165"/>
    </row>
    <row r="84" s="113" customFormat="1" ht="10.5">
      <c r="A84" s="165"/>
    </row>
    <row r="85" s="113" customFormat="1" ht="10.5">
      <c r="A85" s="165"/>
    </row>
    <row r="86" s="113" customFormat="1" ht="10.5">
      <c r="A86" s="165"/>
    </row>
    <row r="87" s="113" customFormat="1" ht="10.5">
      <c r="A87" s="165"/>
    </row>
    <row r="88" s="113" customFormat="1" ht="10.5">
      <c r="A88" s="165"/>
    </row>
    <row r="89" s="113" customFormat="1" ht="10.5">
      <c r="A89" s="165"/>
    </row>
    <row r="90" s="113" customFormat="1" ht="10.5">
      <c r="A90" s="165"/>
    </row>
    <row r="91" s="113" customFormat="1" ht="10.5">
      <c r="A91" s="165"/>
    </row>
    <row r="92" s="113" customFormat="1" ht="10.5">
      <c r="A92" s="165"/>
    </row>
    <row r="93" s="113" customFormat="1" ht="10.5">
      <c r="A93" s="165"/>
    </row>
    <row r="94" s="113" customFormat="1" ht="10.5">
      <c r="A94" s="165"/>
    </row>
    <row r="95" s="113" customFormat="1" ht="10.5">
      <c r="A95" s="165"/>
    </row>
    <row r="96" s="113" customFormat="1" ht="10.5">
      <c r="A96" s="165"/>
    </row>
    <row r="97" spans="1:17" s="126" customFormat="1" ht="10.5">
      <c r="A97" s="163"/>
      <c r="G97" s="113"/>
      <c r="H97" s="113"/>
      <c r="I97" s="113"/>
      <c r="J97" s="113"/>
      <c r="K97" s="113"/>
      <c r="L97" s="113"/>
      <c r="M97" s="113"/>
      <c r="N97" s="113"/>
      <c r="O97" s="113"/>
      <c r="P97" s="113"/>
      <c r="Q97" s="113"/>
    </row>
    <row r="98" spans="1:17" s="126" customFormat="1" ht="10.5">
      <c r="A98" s="163"/>
      <c r="G98" s="113"/>
      <c r="H98" s="113"/>
      <c r="I98" s="113"/>
      <c r="J98" s="113"/>
      <c r="K98" s="113"/>
      <c r="L98" s="113"/>
      <c r="M98" s="113"/>
      <c r="N98" s="113"/>
      <c r="O98" s="113"/>
      <c r="P98" s="113"/>
      <c r="Q98" s="113"/>
    </row>
    <row r="99" spans="1:17" s="126" customFormat="1" ht="10.5">
      <c r="A99" s="163"/>
      <c r="G99" s="113"/>
      <c r="H99" s="113"/>
      <c r="I99" s="113"/>
      <c r="J99" s="113"/>
      <c r="K99" s="113"/>
      <c r="L99" s="113"/>
      <c r="M99" s="113"/>
      <c r="N99" s="113"/>
      <c r="O99" s="113"/>
      <c r="P99" s="113"/>
      <c r="Q99" s="113"/>
    </row>
    <row r="100" spans="1:17" s="126" customFormat="1" ht="10.5">
      <c r="A100" s="163"/>
      <c r="G100" s="113"/>
      <c r="H100" s="113"/>
      <c r="I100" s="113"/>
      <c r="J100" s="113"/>
      <c r="K100" s="113"/>
      <c r="L100" s="113"/>
      <c r="M100" s="113"/>
      <c r="N100" s="113"/>
      <c r="O100" s="113"/>
      <c r="P100" s="113"/>
      <c r="Q100" s="113"/>
    </row>
    <row r="101" spans="1:17" s="126" customFormat="1" ht="10.5">
      <c r="A101" s="163"/>
      <c r="G101" s="113"/>
      <c r="H101" s="113"/>
      <c r="I101" s="113"/>
      <c r="J101" s="113"/>
      <c r="K101" s="113"/>
      <c r="L101" s="113"/>
      <c r="M101" s="113"/>
      <c r="N101" s="113"/>
      <c r="O101" s="113"/>
      <c r="P101" s="113"/>
      <c r="Q101" s="113"/>
    </row>
    <row r="102" spans="1:17" s="126" customFormat="1" ht="10.5">
      <c r="A102" s="163"/>
      <c r="G102" s="113"/>
      <c r="H102" s="113"/>
      <c r="I102" s="113"/>
      <c r="J102" s="113"/>
      <c r="K102" s="113"/>
      <c r="L102" s="113"/>
      <c r="M102" s="113"/>
      <c r="N102" s="113"/>
      <c r="O102" s="113"/>
      <c r="P102" s="113"/>
      <c r="Q102" s="113"/>
    </row>
    <row r="103" spans="1:17" s="126" customFormat="1" ht="10.5">
      <c r="A103" s="163"/>
      <c r="G103" s="113"/>
      <c r="H103" s="113"/>
      <c r="I103" s="113"/>
      <c r="J103" s="113"/>
      <c r="K103" s="113"/>
      <c r="L103" s="113"/>
      <c r="M103" s="113"/>
      <c r="N103" s="113"/>
      <c r="O103" s="113"/>
      <c r="P103" s="113"/>
      <c r="Q103" s="113"/>
    </row>
    <row r="104" spans="1:17" s="126" customFormat="1" ht="10.5">
      <c r="A104" s="163"/>
      <c r="G104" s="113"/>
      <c r="H104" s="113"/>
      <c r="I104" s="113"/>
      <c r="J104" s="113"/>
      <c r="K104" s="113"/>
      <c r="L104" s="113"/>
      <c r="M104" s="113"/>
      <c r="N104" s="113"/>
      <c r="O104" s="113"/>
      <c r="P104" s="113"/>
      <c r="Q104" s="113"/>
    </row>
    <row r="105" spans="1:17" s="126" customFormat="1" ht="10.5">
      <c r="A105" s="163"/>
      <c r="G105" s="113"/>
      <c r="H105" s="113"/>
      <c r="I105" s="113"/>
      <c r="J105" s="113"/>
      <c r="K105" s="113"/>
      <c r="L105" s="113"/>
      <c r="M105" s="113"/>
      <c r="N105" s="113"/>
      <c r="O105" s="113"/>
      <c r="P105" s="113"/>
      <c r="Q105" s="113"/>
    </row>
    <row r="106" spans="1:17" s="126" customFormat="1" ht="10.5">
      <c r="A106" s="163"/>
      <c r="G106" s="113"/>
      <c r="H106" s="113"/>
      <c r="I106" s="113"/>
      <c r="J106" s="113"/>
      <c r="K106" s="113"/>
      <c r="L106" s="113"/>
      <c r="M106" s="113"/>
      <c r="N106" s="113"/>
      <c r="O106" s="113"/>
      <c r="P106" s="113"/>
      <c r="Q106" s="113"/>
    </row>
    <row r="107" spans="1:17" s="126" customFormat="1" ht="10.5">
      <c r="A107" s="163"/>
      <c r="G107" s="113"/>
      <c r="H107" s="113"/>
      <c r="I107" s="113"/>
      <c r="J107" s="113"/>
      <c r="K107" s="113"/>
      <c r="L107" s="113"/>
      <c r="M107" s="113"/>
      <c r="N107" s="113"/>
      <c r="O107" s="113"/>
      <c r="P107" s="113"/>
      <c r="Q107" s="113"/>
    </row>
    <row r="108" spans="1:17" s="126" customFormat="1" ht="10.5">
      <c r="A108" s="163"/>
      <c r="G108" s="113"/>
      <c r="H108" s="113"/>
      <c r="I108" s="113"/>
      <c r="J108" s="113"/>
      <c r="K108" s="113"/>
      <c r="L108" s="113"/>
      <c r="M108" s="113"/>
      <c r="N108" s="113"/>
      <c r="O108" s="113"/>
      <c r="P108" s="113"/>
      <c r="Q108" s="113"/>
    </row>
    <row r="109" spans="1:17" s="126" customFormat="1" ht="10.5">
      <c r="A109" s="163"/>
      <c r="G109" s="113"/>
      <c r="H109" s="113"/>
      <c r="I109" s="113"/>
      <c r="J109" s="113"/>
      <c r="K109" s="113"/>
      <c r="L109" s="113"/>
      <c r="M109" s="113"/>
      <c r="N109" s="113"/>
      <c r="O109" s="113"/>
      <c r="P109" s="113"/>
      <c r="Q109" s="113"/>
    </row>
    <row r="110" spans="1:17" s="126" customFormat="1" ht="10.5">
      <c r="A110" s="163"/>
      <c r="G110" s="113"/>
      <c r="H110" s="113"/>
      <c r="I110" s="113"/>
      <c r="J110" s="113"/>
      <c r="K110" s="113"/>
      <c r="L110" s="113"/>
      <c r="M110" s="113"/>
      <c r="N110" s="113"/>
      <c r="O110" s="113"/>
      <c r="P110" s="113"/>
      <c r="Q110" s="113"/>
    </row>
    <row r="111" spans="1:17" s="126" customFormat="1" ht="10.5">
      <c r="A111" s="163"/>
      <c r="G111" s="113"/>
      <c r="H111" s="113"/>
      <c r="I111" s="113"/>
      <c r="J111" s="113"/>
      <c r="K111" s="113"/>
      <c r="L111" s="113"/>
      <c r="M111" s="113"/>
      <c r="N111" s="113"/>
      <c r="O111" s="113"/>
      <c r="P111" s="113"/>
      <c r="Q111" s="113"/>
    </row>
    <row r="112" spans="1:17" s="126" customFormat="1" ht="10.5">
      <c r="A112" s="163"/>
      <c r="G112" s="113"/>
      <c r="H112" s="113"/>
      <c r="I112" s="113"/>
      <c r="J112" s="113"/>
      <c r="K112" s="113"/>
      <c r="L112" s="113"/>
      <c r="M112" s="113"/>
      <c r="N112" s="113"/>
      <c r="O112" s="113"/>
      <c r="P112" s="113"/>
      <c r="Q112" s="113"/>
    </row>
    <row r="113" spans="1:17" s="126" customFormat="1" ht="10.5">
      <c r="A113" s="163"/>
      <c r="G113" s="113"/>
      <c r="H113" s="113"/>
      <c r="I113" s="113"/>
      <c r="J113" s="113"/>
      <c r="K113" s="113"/>
      <c r="L113" s="113"/>
      <c r="M113" s="113"/>
      <c r="N113" s="113"/>
      <c r="O113" s="113"/>
      <c r="P113" s="113"/>
      <c r="Q113" s="113"/>
    </row>
    <row r="114" spans="1:17" s="126" customFormat="1" ht="10.5">
      <c r="A114" s="163"/>
      <c r="G114" s="113"/>
      <c r="H114" s="113"/>
      <c r="I114" s="113"/>
      <c r="J114" s="113"/>
      <c r="K114" s="113"/>
      <c r="L114" s="113"/>
      <c r="M114" s="113"/>
      <c r="N114" s="113"/>
      <c r="O114" s="113"/>
      <c r="P114" s="113"/>
      <c r="Q114" s="113"/>
    </row>
    <row r="115" spans="1:17" s="126" customFormat="1" ht="10.5">
      <c r="A115" s="163"/>
      <c r="G115" s="113"/>
      <c r="H115" s="113"/>
      <c r="I115" s="113"/>
      <c r="J115" s="113"/>
      <c r="K115" s="113"/>
      <c r="L115" s="113"/>
      <c r="M115" s="113"/>
      <c r="N115" s="113"/>
      <c r="O115" s="113"/>
      <c r="P115" s="113"/>
      <c r="Q115" s="113"/>
    </row>
    <row r="116" spans="1:17" s="126" customFormat="1" ht="10.5">
      <c r="A116" s="163"/>
      <c r="G116" s="113"/>
      <c r="H116" s="113"/>
      <c r="I116" s="113"/>
      <c r="J116" s="113"/>
      <c r="K116" s="113"/>
      <c r="L116" s="113"/>
      <c r="M116" s="113"/>
      <c r="N116" s="113"/>
      <c r="O116" s="113"/>
      <c r="P116" s="113"/>
      <c r="Q116" s="113"/>
    </row>
    <row r="117" spans="1:17" s="126" customFormat="1" ht="10.5">
      <c r="A117" s="163"/>
      <c r="G117" s="113"/>
      <c r="H117" s="113"/>
      <c r="I117" s="113"/>
      <c r="J117" s="113"/>
      <c r="K117" s="113"/>
      <c r="L117" s="113"/>
      <c r="M117" s="113"/>
      <c r="N117" s="113"/>
      <c r="O117" s="113"/>
      <c r="P117" s="113"/>
      <c r="Q117" s="113"/>
    </row>
    <row r="118" spans="1:17" s="126" customFormat="1" ht="10.5">
      <c r="A118" s="163"/>
      <c r="G118" s="113"/>
      <c r="H118" s="113"/>
      <c r="I118" s="113"/>
      <c r="J118" s="113"/>
      <c r="K118" s="113"/>
      <c r="L118" s="113"/>
      <c r="M118" s="113"/>
      <c r="N118" s="113"/>
      <c r="O118" s="113"/>
      <c r="P118" s="113"/>
      <c r="Q118" s="113"/>
    </row>
    <row r="119" spans="1:17" s="126" customFormat="1" ht="10.5">
      <c r="A119" s="163"/>
      <c r="G119" s="113"/>
      <c r="H119" s="113"/>
      <c r="I119" s="113"/>
      <c r="J119" s="113"/>
      <c r="K119" s="113"/>
      <c r="L119" s="113"/>
      <c r="M119" s="113"/>
      <c r="N119" s="113"/>
      <c r="O119" s="113"/>
      <c r="P119" s="113"/>
      <c r="Q119" s="113"/>
    </row>
    <row r="120" spans="1:17" s="126" customFormat="1" ht="10.5">
      <c r="A120" s="163"/>
      <c r="G120" s="113"/>
      <c r="H120" s="113"/>
      <c r="I120" s="113"/>
      <c r="J120" s="113"/>
      <c r="K120" s="113"/>
      <c r="L120" s="113"/>
      <c r="M120" s="113"/>
      <c r="N120" s="113"/>
      <c r="O120" s="113"/>
      <c r="P120" s="113"/>
      <c r="Q120" s="113"/>
    </row>
    <row r="121" spans="1:17" s="126" customFormat="1" ht="10.5">
      <c r="A121" s="163"/>
      <c r="G121" s="113"/>
      <c r="H121" s="113"/>
      <c r="I121" s="113"/>
      <c r="J121" s="113"/>
      <c r="K121" s="113"/>
      <c r="L121" s="113"/>
      <c r="M121" s="113"/>
      <c r="N121" s="113"/>
      <c r="O121" s="113"/>
      <c r="P121" s="113"/>
      <c r="Q121" s="113"/>
    </row>
    <row r="122" spans="1:17" s="126" customFormat="1" ht="10.5">
      <c r="A122" s="163"/>
      <c r="G122" s="113"/>
      <c r="H122" s="113"/>
      <c r="I122" s="113"/>
      <c r="J122" s="113"/>
      <c r="K122" s="113"/>
      <c r="L122" s="113"/>
      <c r="M122" s="113"/>
      <c r="N122" s="113"/>
      <c r="O122" s="113"/>
      <c r="P122" s="113"/>
      <c r="Q122" s="113"/>
    </row>
    <row r="123" spans="1:17" s="126" customFormat="1" ht="10.5">
      <c r="A123" s="163"/>
      <c r="G123" s="113"/>
      <c r="H123" s="113"/>
      <c r="I123" s="113"/>
      <c r="J123" s="113"/>
      <c r="K123" s="113"/>
      <c r="L123" s="113"/>
      <c r="M123" s="113"/>
      <c r="N123" s="113"/>
      <c r="O123" s="113"/>
      <c r="P123" s="113"/>
      <c r="Q123" s="113"/>
    </row>
    <row r="124" spans="1:17" s="126" customFormat="1" ht="10.5">
      <c r="A124" s="163"/>
      <c r="G124" s="113"/>
      <c r="H124" s="113"/>
      <c r="I124" s="113"/>
      <c r="J124" s="113"/>
      <c r="K124" s="113"/>
      <c r="L124" s="113"/>
      <c r="M124" s="113"/>
      <c r="N124" s="113"/>
      <c r="O124" s="113"/>
      <c r="P124" s="113"/>
      <c r="Q124" s="113"/>
    </row>
    <row r="125" spans="1:17" s="126" customFormat="1" ht="10.5">
      <c r="A125" s="163"/>
      <c r="G125" s="113"/>
      <c r="H125" s="113"/>
      <c r="I125" s="113"/>
      <c r="J125" s="113"/>
      <c r="K125" s="113"/>
      <c r="L125" s="113"/>
      <c r="M125" s="113"/>
      <c r="N125" s="113"/>
      <c r="O125" s="113"/>
      <c r="P125" s="113"/>
      <c r="Q125" s="113"/>
    </row>
    <row r="126" spans="1:17" s="126" customFormat="1" ht="10.5">
      <c r="A126" s="163"/>
      <c r="G126" s="113"/>
      <c r="H126" s="113"/>
      <c r="I126" s="113"/>
      <c r="J126" s="113"/>
      <c r="K126" s="113"/>
      <c r="L126" s="113"/>
      <c r="M126" s="113"/>
      <c r="N126" s="113"/>
      <c r="O126" s="113"/>
      <c r="P126" s="113"/>
      <c r="Q126" s="113"/>
    </row>
    <row r="127" spans="1:17" s="126" customFormat="1" ht="10.5">
      <c r="A127" s="163"/>
      <c r="G127" s="113"/>
      <c r="H127" s="113"/>
      <c r="I127" s="113"/>
      <c r="J127" s="113"/>
      <c r="K127" s="113"/>
      <c r="L127" s="113"/>
      <c r="M127" s="113"/>
      <c r="N127" s="113"/>
      <c r="O127" s="113"/>
      <c r="P127" s="113"/>
      <c r="Q127" s="113"/>
    </row>
    <row r="128" spans="1:17" s="126" customFormat="1" ht="10.5">
      <c r="A128" s="163"/>
      <c r="G128" s="113"/>
      <c r="H128" s="113"/>
      <c r="I128" s="113"/>
      <c r="J128" s="113"/>
      <c r="K128" s="113"/>
      <c r="L128" s="113"/>
      <c r="M128" s="113"/>
      <c r="N128" s="113"/>
      <c r="O128" s="113"/>
      <c r="P128" s="113"/>
      <c r="Q128" s="113"/>
    </row>
    <row r="129" spans="1:17" s="126" customFormat="1" ht="10.5">
      <c r="A129" s="163"/>
      <c r="G129" s="113"/>
      <c r="H129" s="113"/>
      <c r="I129" s="113"/>
      <c r="J129" s="113"/>
      <c r="K129" s="113"/>
      <c r="L129" s="113"/>
      <c r="M129" s="113"/>
      <c r="N129" s="113"/>
      <c r="O129" s="113"/>
      <c r="P129" s="113"/>
      <c r="Q129" s="113"/>
    </row>
    <row r="130" spans="1:17" s="126" customFormat="1" ht="10.5">
      <c r="A130" s="163"/>
      <c r="G130" s="113"/>
      <c r="H130" s="113"/>
      <c r="I130" s="113"/>
      <c r="J130" s="113"/>
      <c r="K130" s="113"/>
      <c r="L130" s="113"/>
      <c r="M130" s="113"/>
      <c r="N130" s="113"/>
      <c r="O130" s="113"/>
      <c r="P130" s="113"/>
      <c r="Q130" s="113"/>
    </row>
    <row r="131" spans="1:17" s="126" customFormat="1" ht="10.5">
      <c r="A131" s="163"/>
      <c r="G131" s="113"/>
      <c r="H131" s="113"/>
      <c r="I131" s="113"/>
      <c r="J131" s="113"/>
      <c r="K131" s="113"/>
      <c r="L131" s="113"/>
      <c r="M131" s="113"/>
      <c r="N131" s="113"/>
      <c r="O131" s="113"/>
      <c r="P131" s="113"/>
      <c r="Q131" s="113"/>
    </row>
    <row r="132" spans="1:17" s="126" customFormat="1" ht="10.5">
      <c r="A132" s="163"/>
      <c r="G132" s="113"/>
      <c r="H132" s="113"/>
      <c r="I132" s="113"/>
      <c r="J132" s="113"/>
      <c r="K132" s="113"/>
      <c r="L132" s="113"/>
      <c r="M132" s="113"/>
      <c r="N132" s="113"/>
      <c r="O132" s="113"/>
      <c r="P132" s="113"/>
      <c r="Q132" s="113"/>
    </row>
    <row r="133" spans="1:17" s="126" customFormat="1" ht="10.5">
      <c r="A133" s="163"/>
      <c r="G133" s="113"/>
      <c r="H133" s="113"/>
      <c r="I133" s="113"/>
      <c r="J133" s="113"/>
      <c r="K133" s="113"/>
      <c r="L133" s="113"/>
      <c r="M133" s="113"/>
      <c r="N133" s="113"/>
      <c r="O133" s="113"/>
      <c r="P133" s="113"/>
      <c r="Q133" s="113"/>
    </row>
    <row r="134" spans="1:17" s="126" customFormat="1" ht="10.5">
      <c r="A134" s="163"/>
      <c r="G134" s="113"/>
      <c r="H134" s="113"/>
      <c r="I134" s="113"/>
      <c r="J134" s="113"/>
      <c r="K134" s="113"/>
      <c r="L134" s="113"/>
      <c r="M134" s="113"/>
      <c r="N134" s="113"/>
      <c r="O134" s="113"/>
      <c r="P134" s="113"/>
      <c r="Q134" s="113"/>
    </row>
    <row r="135" spans="1:17" s="126" customFormat="1" ht="10.5">
      <c r="A135" s="163"/>
      <c r="G135" s="113"/>
      <c r="H135" s="113"/>
      <c r="I135" s="113"/>
      <c r="J135" s="113"/>
      <c r="K135" s="113"/>
      <c r="L135" s="113"/>
      <c r="M135" s="113"/>
      <c r="N135" s="113"/>
      <c r="O135" s="113"/>
      <c r="P135" s="113"/>
      <c r="Q135" s="113"/>
    </row>
    <row r="136" spans="1:17" s="126" customFormat="1" ht="10.5">
      <c r="A136" s="163"/>
      <c r="G136" s="113"/>
      <c r="H136" s="113"/>
      <c r="I136" s="113"/>
      <c r="J136" s="113"/>
      <c r="K136" s="113"/>
      <c r="L136" s="113"/>
      <c r="M136" s="113"/>
      <c r="N136" s="113"/>
      <c r="O136" s="113"/>
      <c r="P136" s="113"/>
      <c r="Q136" s="113"/>
    </row>
    <row r="137" spans="1:17" s="126" customFormat="1" ht="10.5">
      <c r="A137" s="163"/>
      <c r="G137" s="113"/>
      <c r="H137" s="113"/>
      <c r="I137" s="113"/>
      <c r="J137" s="113"/>
      <c r="K137" s="113"/>
      <c r="L137" s="113"/>
      <c r="M137" s="113"/>
      <c r="N137" s="113"/>
      <c r="O137" s="113"/>
      <c r="P137" s="113"/>
      <c r="Q137" s="113"/>
    </row>
    <row r="138" spans="1:17" s="126" customFormat="1" ht="10.5">
      <c r="A138" s="163"/>
      <c r="G138" s="113"/>
      <c r="H138" s="113"/>
      <c r="I138" s="113"/>
      <c r="J138" s="113"/>
      <c r="K138" s="113"/>
      <c r="L138" s="113"/>
      <c r="M138" s="113"/>
      <c r="N138" s="113"/>
      <c r="O138" s="113"/>
      <c r="P138" s="113"/>
      <c r="Q138" s="113"/>
    </row>
  </sheetData>
  <mergeCells count="6">
    <mergeCell ref="A5:A7"/>
    <mergeCell ref="B5:B7"/>
    <mergeCell ref="C5:C7"/>
    <mergeCell ref="A59:B59"/>
    <mergeCell ref="D65:E65"/>
    <mergeCell ref="D66:E66"/>
  </mergeCells>
  <printOptions/>
  <pageMargins left="0.7875" right="0.39375" top="0.5118055555555556" bottom="0.39375" header="0.5118055555555556" footer="0.5118055555555556"/>
  <pageSetup horizontalDpi="300" verticalDpi="300" orientation="portrait" paperSize="9" scale="78"/>
  <headerFooter alignWithMargins="0">
    <oddHeader xml:space="preserve">&amp;L&amp;"Arial,Kursywa"&amp;8Sprawozdanie finansowe za 2006rok Samodzielnego Publicznego Zespołu Przychodni Specjalistycznych we Włocławku </oddHeader>
  </headerFooter>
</worksheet>
</file>

<file path=xl/worksheets/sheet4.xml><?xml version="1.0" encoding="utf-8"?>
<worksheet xmlns="http://schemas.openxmlformats.org/spreadsheetml/2006/main" xmlns:r="http://schemas.openxmlformats.org/officeDocument/2006/relationships">
  <sheetPr codeName="Arkusz6"/>
  <dimension ref="A1:AZ174"/>
  <sheetViews>
    <sheetView workbookViewId="0" topLeftCell="A1">
      <pane xSplit="2" ySplit="8" topLeftCell="E9" activePane="bottomRight" state="frozen"/>
      <selection pane="topLeft" activeCell="A1" sqref="A1"/>
      <selection pane="topRight" activeCell="E1" sqref="E1"/>
      <selection pane="bottomLeft" activeCell="A9" sqref="A9"/>
      <selection pane="bottomRight" activeCell="F17" sqref="F17"/>
    </sheetView>
  </sheetViews>
  <sheetFormatPr defaultColWidth="9.00390625" defaultRowHeight="12.75"/>
  <cols>
    <col min="1" max="1" width="2.75390625" style="166" customWidth="1"/>
    <col min="2" max="2" width="42.125" style="0" customWidth="1"/>
    <col min="3" max="3" width="6.875" style="0" customWidth="1"/>
    <col min="4" max="4" width="24.25390625" style="0" customWidth="1"/>
    <col min="5" max="5" width="26.00390625" style="0" customWidth="1"/>
    <col min="6" max="6" width="20.375" style="0" customWidth="1"/>
    <col min="7" max="52" width="9.125" style="35" customWidth="1"/>
  </cols>
  <sheetData>
    <row r="1" spans="1:52" s="43" customFormat="1" ht="15" customHeight="1">
      <c r="A1"/>
      <c r="B1"/>
      <c r="C1"/>
      <c r="D1"/>
      <c r="E1"/>
      <c r="F1"/>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row>
    <row r="2" ht="12.75">
      <c r="A2"/>
    </row>
    <row r="3" ht="12.75">
      <c r="A3"/>
    </row>
    <row r="4" spans="1:52" s="169" customFormat="1" ht="14.25" customHeight="1">
      <c r="A4"/>
      <c r="B4"/>
      <c r="C4"/>
      <c r="D4"/>
      <c r="E4"/>
      <c r="F4"/>
      <c r="G4" s="167"/>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row>
    <row r="5" spans="1:52" s="169" customFormat="1" ht="15" customHeight="1">
      <c r="A5"/>
      <c r="B5"/>
      <c r="C5"/>
      <c r="D5"/>
      <c r="E5"/>
      <c r="F5"/>
      <c r="G5" s="170"/>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row>
    <row r="6" spans="1:52" s="174" customFormat="1" ht="16.5" customHeight="1">
      <c r="A6" s="171" t="s">
        <v>213</v>
      </c>
      <c r="B6"/>
      <c r="C6"/>
      <c r="D6"/>
      <c r="E6"/>
      <c r="F6"/>
      <c r="G6" s="172"/>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row>
    <row r="7" spans="1:52" s="177" customFormat="1" ht="21" customHeight="1">
      <c r="A7" s="171"/>
      <c r="B7"/>
      <c r="C7"/>
      <c r="D7"/>
      <c r="E7"/>
      <c r="F7"/>
      <c r="G7" s="175"/>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row>
    <row r="8" spans="1:52" s="177" customFormat="1" ht="17.25" customHeight="1">
      <c r="A8" s="171"/>
      <c r="B8"/>
      <c r="C8"/>
      <c r="D8"/>
      <c r="E8"/>
      <c r="F8"/>
      <c r="G8" s="175"/>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row>
    <row r="9" spans="1:52" s="179" customFormat="1" ht="12.75">
      <c r="A9" s="178" t="s">
        <v>96</v>
      </c>
      <c r="B9"/>
      <c r="C9"/>
      <c r="D9"/>
      <c r="E9"/>
      <c r="F9"/>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row>
    <row r="10" spans="1:52" s="179" customFormat="1" ht="15.75" customHeight="1">
      <c r="A10" s="180" t="s">
        <v>128</v>
      </c>
      <c r="B10"/>
      <c r="C10"/>
      <c r="D10"/>
      <c r="E10"/>
      <c r="F10"/>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row>
    <row r="11" spans="1:52" s="179" customFormat="1" ht="12.75">
      <c r="A11" s="180" t="s">
        <v>98</v>
      </c>
      <c r="B11"/>
      <c r="C11"/>
      <c r="D11"/>
      <c r="E11"/>
      <c r="F11"/>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row>
    <row r="12" spans="1:52" s="179" customFormat="1" ht="23.25" customHeight="1">
      <c r="A12" s="180" t="s">
        <v>104</v>
      </c>
      <c r="B12"/>
      <c r="C12"/>
      <c r="D12"/>
      <c r="E12"/>
      <c r="F12"/>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row>
    <row r="13" spans="1:52" s="179" customFormat="1" ht="12.75">
      <c r="A13" s="181" t="s">
        <v>139</v>
      </c>
      <c r="B13"/>
      <c r="C13"/>
      <c r="D13"/>
      <c r="E13"/>
      <c r="F13"/>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row>
    <row r="14" spans="1:52" s="179" customFormat="1" ht="15.75" customHeight="1">
      <c r="A14" s="180" t="s">
        <v>128</v>
      </c>
      <c r="B14"/>
      <c r="C14"/>
      <c r="D14"/>
      <c r="E14"/>
      <c r="F14"/>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row>
    <row r="15" spans="1:52" s="179" customFormat="1" ht="24.75" customHeight="1">
      <c r="A15" s="180" t="s">
        <v>98</v>
      </c>
      <c r="B15"/>
      <c r="C15"/>
      <c r="D15"/>
      <c r="E15"/>
      <c r="F15"/>
      <c r="G15" s="182"/>
      <c r="H15" s="182"/>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row>
    <row r="16" spans="1:52" s="179" customFormat="1" ht="12.75">
      <c r="A16" s="180" t="s">
        <v>104</v>
      </c>
      <c r="B16"/>
      <c r="C16"/>
      <c r="D16"/>
      <c r="E16"/>
      <c r="F1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row>
    <row r="17" spans="1:52" s="179" customFormat="1" ht="12.75">
      <c r="A17" s="181" t="s">
        <v>214</v>
      </c>
      <c r="B17"/>
      <c r="C17"/>
      <c r="D17"/>
      <c r="E17"/>
      <c r="F17"/>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1:52" s="179" customFormat="1" ht="18" customHeight="1">
      <c r="A18" s="183" t="s">
        <v>215</v>
      </c>
      <c r="B18"/>
      <c r="C18"/>
      <c r="D18"/>
      <c r="E18"/>
      <c r="F18"/>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row>
    <row r="19" spans="1:52" s="179" customFormat="1" ht="18" customHeight="1">
      <c r="A19" s="183" t="s">
        <v>216</v>
      </c>
      <c r="B19"/>
      <c r="C19"/>
      <c r="D19"/>
      <c r="E19"/>
      <c r="F19"/>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1:52" s="179" customFormat="1" ht="18" customHeight="1">
      <c r="A20" s="181" t="s">
        <v>217</v>
      </c>
      <c r="B20"/>
      <c r="C20"/>
      <c r="D20"/>
      <c r="E20"/>
      <c r="F20"/>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row>
    <row r="21" spans="1:52" s="179" customFormat="1" ht="18" customHeight="1">
      <c r="A21" s="181" t="s">
        <v>218</v>
      </c>
      <c r="B21"/>
      <c r="C21"/>
      <c r="D21"/>
      <c r="E21"/>
      <c r="F21"/>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row>
    <row r="22" spans="1:52" s="179" customFormat="1" ht="22.5" customHeight="1">
      <c r="A22" s="180" t="s">
        <v>98</v>
      </c>
      <c r="B22"/>
      <c r="C22"/>
      <c r="D22"/>
      <c r="E22"/>
      <c r="F22"/>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row>
    <row r="23" spans="1:52" s="179" customFormat="1" ht="18" customHeight="1">
      <c r="A23" s="180" t="s">
        <v>104</v>
      </c>
      <c r="B23"/>
      <c r="C23"/>
      <c r="D23"/>
      <c r="E23"/>
      <c r="F23"/>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row>
    <row r="24" spans="1:52" s="179" customFormat="1" ht="18" customHeight="1">
      <c r="A24" s="180" t="s">
        <v>119</v>
      </c>
      <c r="B24"/>
      <c r="C24"/>
      <c r="D24"/>
      <c r="E24"/>
      <c r="F24"/>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row>
    <row r="25" spans="1:52" s="179" customFormat="1" ht="12.75">
      <c r="A25" s="181" t="s">
        <v>219</v>
      </c>
      <c r="B25"/>
      <c r="C25"/>
      <c r="D25"/>
      <c r="E25"/>
      <c r="F25"/>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row>
    <row r="26" spans="1:52" s="179" customFormat="1" ht="12.75">
      <c r="A26" s="180" t="s">
        <v>98</v>
      </c>
      <c r="B26"/>
      <c r="C26"/>
      <c r="D26"/>
      <c r="E26"/>
      <c r="F2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row>
    <row r="27" spans="1:52" s="179" customFormat="1" ht="12.75">
      <c r="A27" s="180" t="s">
        <v>104</v>
      </c>
      <c r="B27"/>
      <c r="C27"/>
      <c r="D27"/>
      <c r="E27"/>
      <c r="F27"/>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row>
    <row r="28" spans="1:52" s="179" customFormat="1" ht="18" customHeight="1">
      <c r="A28" s="180" t="s">
        <v>119</v>
      </c>
      <c r="B28"/>
      <c r="C28"/>
      <c r="D28"/>
      <c r="E28"/>
      <c r="F28"/>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row>
    <row r="29" spans="1:52" s="179" customFormat="1" ht="12.75">
      <c r="A29" s="184" t="s">
        <v>98</v>
      </c>
      <c r="B29"/>
      <c r="C29"/>
      <c r="D29"/>
      <c r="E29"/>
      <c r="F29"/>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row>
    <row r="30" spans="1:52" s="179" customFormat="1" ht="18" customHeight="1">
      <c r="A30" s="178" t="s">
        <v>220</v>
      </c>
      <c r="B30"/>
      <c r="C30"/>
      <c r="D30"/>
      <c r="E30"/>
      <c r="F30"/>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row>
    <row r="31" spans="1:52" s="179" customFormat="1" ht="18" customHeight="1">
      <c r="A31" s="180" t="s">
        <v>98</v>
      </c>
      <c r="B31"/>
      <c r="C31"/>
      <c r="D31"/>
      <c r="E31"/>
      <c r="F31"/>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row>
    <row r="32" spans="1:52" s="179" customFormat="1" ht="18" customHeight="1">
      <c r="A32" s="180" t="s">
        <v>128</v>
      </c>
      <c r="B32"/>
      <c r="C32"/>
      <c r="D32"/>
      <c r="E32"/>
      <c r="F32"/>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row>
    <row r="33" spans="1:52" s="179" customFormat="1" ht="18" customHeight="1">
      <c r="A33" s="180" t="s">
        <v>104</v>
      </c>
      <c r="B33"/>
      <c r="C33"/>
      <c r="D33"/>
      <c r="E33"/>
      <c r="F33"/>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row>
    <row r="34" spans="1:52" s="179" customFormat="1" ht="18" customHeight="1">
      <c r="A34" s="180" t="s">
        <v>128</v>
      </c>
      <c r="B34"/>
      <c r="C34"/>
      <c r="D34"/>
      <c r="E34"/>
      <c r="F34"/>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row>
    <row r="35" spans="1:52" s="179" customFormat="1" ht="18" customHeight="1">
      <c r="A35" s="180" t="s">
        <v>119</v>
      </c>
      <c r="B35"/>
      <c r="C35"/>
      <c r="D35"/>
      <c r="E35"/>
      <c r="F35"/>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row>
    <row r="36" spans="1:52" s="179" customFormat="1" ht="18" customHeight="1">
      <c r="A36" s="180" t="s">
        <v>123</v>
      </c>
      <c r="B36"/>
      <c r="C36"/>
      <c r="D36"/>
      <c r="E36"/>
      <c r="F3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row>
    <row r="37" spans="1:52" s="179" customFormat="1" ht="18" customHeight="1">
      <c r="A37" s="180" t="s">
        <v>135</v>
      </c>
      <c r="B37"/>
      <c r="C37"/>
      <c r="D37"/>
      <c r="E37"/>
      <c r="F37"/>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row>
    <row r="38" spans="1:52" s="179" customFormat="1" ht="18" customHeight="1">
      <c r="A38" s="181" t="s">
        <v>221</v>
      </c>
      <c r="B38"/>
      <c r="C38"/>
      <c r="D38"/>
      <c r="E38"/>
      <c r="F38"/>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row>
    <row r="39" spans="1:52" s="179" customFormat="1" ht="18" customHeight="1">
      <c r="A39" s="180" t="s">
        <v>98</v>
      </c>
      <c r="B39"/>
      <c r="C39"/>
      <c r="D39"/>
      <c r="E39"/>
      <c r="F39"/>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row>
    <row r="40" spans="1:52" s="179" customFormat="1" ht="18" customHeight="1">
      <c r="A40" s="180" t="s">
        <v>128</v>
      </c>
      <c r="B40"/>
      <c r="C40"/>
      <c r="D40"/>
      <c r="E40"/>
      <c r="F40"/>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1:52" s="179" customFormat="1" ht="18" customHeight="1">
      <c r="A41" s="180" t="s">
        <v>104</v>
      </c>
      <c r="B41"/>
      <c r="C41"/>
      <c r="D41"/>
      <c r="E41"/>
      <c r="F41"/>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1:52" s="179" customFormat="1" ht="18" customHeight="1">
      <c r="A42" s="180" t="s">
        <v>119</v>
      </c>
      <c r="B42"/>
      <c r="C42"/>
      <c r="D42"/>
      <c r="E42"/>
      <c r="F42"/>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1:52" s="179" customFormat="1" ht="18" customHeight="1">
      <c r="A43" s="180" t="s">
        <v>123</v>
      </c>
      <c r="B43"/>
      <c r="C43"/>
      <c r="D43"/>
      <c r="E43"/>
      <c r="F43"/>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1:52" s="179" customFormat="1" ht="15.75" customHeight="1">
      <c r="A44" s="183" t="s">
        <v>222</v>
      </c>
      <c r="B44"/>
      <c r="C44"/>
      <c r="D44"/>
      <c r="E44"/>
      <c r="F44"/>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1:52" s="179" customFormat="1" ht="16.5" customHeight="1">
      <c r="A45" s="183" t="s">
        <v>223</v>
      </c>
      <c r="B45"/>
      <c r="C45"/>
      <c r="D45"/>
      <c r="E45"/>
      <c r="F45"/>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1:52" s="179" customFormat="1" ht="18" customHeight="1">
      <c r="A46" s="180" t="s">
        <v>98</v>
      </c>
      <c r="B46"/>
      <c r="C46"/>
      <c r="D46"/>
      <c r="E46"/>
      <c r="F4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1:52" s="179" customFormat="1" ht="18" customHeight="1">
      <c r="A47" s="180" t="s">
        <v>104</v>
      </c>
      <c r="B47"/>
      <c r="C47"/>
      <c r="D47"/>
      <c r="E47"/>
      <c r="F47"/>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1:52" s="179" customFormat="1" ht="18" customHeight="1">
      <c r="A48" s="181" t="s">
        <v>224</v>
      </c>
      <c r="B48"/>
      <c r="C48"/>
      <c r="D48"/>
      <c r="E48"/>
      <c r="F48"/>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1:52" s="179" customFormat="1" ht="18" customHeight="1">
      <c r="A49" s="183" t="s">
        <v>225</v>
      </c>
      <c r="B49"/>
      <c r="C49"/>
      <c r="D49"/>
      <c r="E49"/>
      <c r="F49"/>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1:52" s="179" customFormat="1" ht="23.25" customHeight="1">
      <c r="A50" s="185" t="s">
        <v>226</v>
      </c>
      <c r="B50"/>
      <c r="C50"/>
      <c r="D50"/>
      <c r="E50"/>
      <c r="F50"/>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row>
    <row r="51" spans="1:52" s="179" customFormat="1" ht="22.5" customHeight="1">
      <c r="A51" s="186" t="s">
        <v>227</v>
      </c>
      <c r="B51"/>
      <c r="C51"/>
      <c r="D51"/>
      <c r="E51"/>
      <c r="F51"/>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row>
    <row r="52" spans="1:52" s="188" customFormat="1" ht="12.75">
      <c r="A52" s="187" t="str">
        <f>Pasywa!A61</f>
        <v>Miejsce i data sporządzenia</v>
      </c>
      <c r="B52"/>
      <c r="C52"/>
      <c r="D52"/>
      <c r="E52"/>
      <c r="F52"/>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row>
    <row r="53" spans="1:52" s="191" customFormat="1" ht="12.75">
      <c r="A53" s="189"/>
      <c r="B53"/>
      <c r="C53"/>
      <c r="D53"/>
      <c r="E53"/>
      <c r="F53"/>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row>
    <row r="54" spans="1:52" s="191" customFormat="1" ht="12.75">
      <c r="A54" s="189" t="str">
        <f>Pasywa!A63</f>
        <v>Podpis osoby sporządzającej:</v>
      </c>
      <c r="B54"/>
      <c r="C54"/>
      <c r="D54"/>
      <c r="E54"/>
      <c r="F54"/>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row>
    <row r="55" s="190" customFormat="1" ht="10.5">
      <c r="A55" s="192"/>
    </row>
    <row r="56" s="190" customFormat="1" ht="10.5">
      <c r="A56" s="192"/>
    </row>
    <row r="57" s="190" customFormat="1" ht="10.5">
      <c r="A57" s="192"/>
    </row>
    <row r="58" s="190" customFormat="1" ht="10.5">
      <c r="A58" s="192"/>
    </row>
    <row r="59" s="190" customFormat="1" ht="10.5">
      <c r="A59" s="192"/>
    </row>
    <row r="60" s="190" customFormat="1" ht="10.5">
      <c r="A60" s="192"/>
    </row>
    <row r="61" s="190" customFormat="1" ht="10.5">
      <c r="A61" s="192"/>
    </row>
    <row r="62" s="190" customFormat="1" ht="10.5">
      <c r="A62" s="192"/>
    </row>
    <row r="63" s="190" customFormat="1" ht="10.5">
      <c r="A63" s="192"/>
    </row>
    <row r="64" s="190" customFormat="1" ht="10.5">
      <c r="A64" s="192"/>
    </row>
    <row r="65" s="190" customFormat="1" ht="10.5">
      <c r="A65" s="192"/>
    </row>
    <row r="66" s="190" customFormat="1" ht="10.5">
      <c r="A66" s="192"/>
    </row>
    <row r="67" s="35" customFormat="1" ht="12.75">
      <c r="A67" s="193"/>
    </row>
    <row r="68" s="35" customFormat="1" ht="12.75">
      <c r="A68" s="193"/>
    </row>
    <row r="69" s="35" customFormat="1" ht="12.75">
      <c r="A69" s="193"/>
    </row>
    <row r="70" s="35" customFormat="1" ht="12.75">
      <c r="A70" s="193"/>
    </row>
    <row r="71" s="35" customFormat="1" ht="12.75">
      <c r="A71" s="193"/>
    </row>
    <row r="72" s="35" customFormat="1" ht="12.75">
      <c r="A72" s="193"/>
    </row>
    <row r="73" s="35" customFormat="1" ht="12.75">
      <c r="A73" s="193"/>
    </row>
    <row r="74" s="35" customFormat="1" ht="12.75">
      <c r="A74" s="193"/>
    </row>
    <row r="75" s="35" customFormat="1" ht="12.75">
      <c r="A75" s="193"/>
    </row>
    <row r="76" s="35" customFormat="1" ht="12.75">
      <c r="A76" s="193"/>
    </row>
    <row r="77" s="35" customFormat="1" ht="12.75">
      <c r="A77" s="193"/>
    </row>
    <row r="78" s="35" customFormat="1" ht="12.75">
      <c r="A78" s="193"/>
    </row>
    <row r="79" s="35" customFormat="1" ht="12.75">
      <c r="A79" s="193"/>
    </row>
    <row r="80" s="35" customFormat="1" ht="12.75">
      <c r="A80" s="193"/>
    </row>
    <row r="81" s="35" customFormat="1" ht="12.75">
      <c r="A81" s="193"/>
    </row>
    <row r="82" s="35" customFormat="1" ht="12.75">
      <c r="A82" s="193"/>
    </row>
    <row r="83" s="35" customFormat="1" ht="12.75">
      <c r="A83" s="193"/>
    </row>
    <row r="84" s="35" customFormat="1" ht="12.75">
      <c r="A84" s="193"/>
    </row>
    <row r="85" s="35" customFormat="1" ht="12.75">
      <c r="A85" s="193"/>
    </row>
    <row r="86" s="35" customFormat="1" ht="12.75">
      <c r="A86" s="193"/>
    </row>
    <row r="87" s="35" customFormat="1" ht="12.75">
      <c r="A87" s="193"/>
    </row>
    <row r="88" s="35" customFormat="1" ht="12.75">
      <c r="A88" s="193"/>
    </row>
    <row r="89" s="35" customFormat="1" ht="12.75">
      <c r="A89" s="193"/>
    </row>
    <row r="90" s="35" customFormat="1" ht="12.75">
      <c r="A90" s="193"/>
    </row>
    <row r="91" s="35" customFormat="1" ht="12.75">
      <c r="A91" s="193"/>
    </row>
    <row r="92" s="35" customFormat="1" ht="12.75">
      <c r="A92" s="193"/>
    </row>
    <row r="93" s="35" customFormat="1" ht="12.75">
      <c r="A93" s="193"/>
    </row>
    <row r="94" s="35" customFormat="1" ht="12.75">
      <c r="A94" s="193"/>
    </row>
    <row r="95" s="35" customFormat="1" ht="12.75">
      <c r="A95" s="193"/>
    </row>
    <row r="96" s="35" customFormat="1" ht="12.75">
      <c r="A96" s="193"/>
    </row>
    <row r="97" s="35" customFormat="1" ht="12.75">
      <c r="A97" s="193"/>
    </row>
    <row r="98" s="35" customFormat="1" ht="12.75">
      <c r="A98" s="193"/>
    </row>
    <row r="99" s="35" customFormat="1" ht="12.75">
      <c r="A99" s="193"/>
    </row>
    <row r="100" s="35" customFormat="1" ht="12.75">
      <c r="A100" s="193"/>
    </row>
    <row r="101" s="35" customFormat="1" ht="12.75">
      <c r="A101" s="193"/>
    </row>
    <row r="102" s="35" customFormat="1" ht="12.75">
      <c r="A102" s="193"/>
    </row>
    <row r="103" s="35" customFormat="1" ht="12.75">
      <c r="A103" s="193"/>
    </row>
    <row r="104" s="35" customFormat="1" ht="12.75">
      <c r="A104" s="193"/>
    </row>
    <row r="105" s="35" customFormat="1" ht="12.75">
      <c r="A105" s="193"/>
    </row>
    <row r="106" s="35" customFormat="1" ht="12.75">
      <c r="A106" s="193"/>
    </row>
    <row r="107" s="35" customFormat="1" ht="12.75">
      <c r="A107" s="193"/>
    </row>
    <row r="108" s="35" customFormat="1" ht="12.75">
      <c r="A108" s="193"/>
    </row>
    <row r="109" s="35" customFormat="1" ht="12.75">
      <c r="A109" s="193"/>
    </row>
    <row r="110" s="35" customFormat="1" ht="12.75">
      <c r="A110" s="193"/>
    </row>
    <row r="111" s="35" customFormat="1" ht="12.75">
      <c r="A111" s="193"/>
    </row>
    <row r="112" s="35" customFormat="1" ht="12.75">
      <c r="A112" s="193"/>
    </row>
    <row r="113" s="35" customFormat="1" ht="12.75">
      <c r="A113" s="193"/>
    </row>
    <row r="114" s="35" customFormat="1" ht="12.75">
      <c r="A114" s="193"/>
    </row>
    <row r="115" s="35" customFormat="1" ht="12.75">
      <c r="A115" s="193"/>
    </row>
    <row r="116" s="35" customFormat="1" ht="12.75">
      <c r="A116" s="193"/>
    </row>
    <row r="117" s="35" customFormat="1" ht="12.75">
      <c r="A117" s="193"/>
    </row>
    <row r="118" s="35" customFormat="1" ht="12.75">
      <c r="A118" s="193"/>
    </row>
    <row r="119" s="35" customFormat="1" ht="12.75">
      <c r="A119" s="193"/>
    </row>
    <row r="120" s="35" customFormat="1" ht="12.75">
      <c r="A120" s="193"/>
    </row>
    <row r="121" s="35" customFormat="1" ht="12.75">
      <c r="A121" s="193"/>
    </row>
    <row r="122" s="35" customFormat="1" ht="12.75">
      <c r="A122" s="193"/>
    </row>
    <row r="123" s="35" customFormat="1" ht="12.75">
      <c r="A123" s="193"/>
    </row>
    <row r="124" s="35" customFormat="1" ht="12.75">
      <c r="A124" s="193"/>
    </row>
    <row r="125" s="35" customFormat="1" ht="12.75">
      <c r="A125" s="193"/>
    </row>
    <row r="126" s="35" customFormat="1" ht="12.75">
      <c r="A126" s="193"/>
    </row>
    <row r="127" s="35" customFormat="1" ht="12.75">
      <c r="A127" s="193"/>
    </row>
    <row r="128" s="35" customFormat="1" ht="12.75">
      <c r="A128" s="193"/>
    </row>
    <row r="129" s="35" customFormat="1" ht="12.75">
      <c r="A129" s="193"/>
    </row>
    <row r="130" s="35" customFormat="1" ht="12.75">
      <c r="A130" s="193"/>
    </row>
    <row r="131" s="35" customFormat="1" ht="12.75">
      <c r="A131" s="193"/>
    </row>
    <row r="132" s="35" customFormat="1" ht="12.75">
      <c r="A132" s="193"/>
    </row>
    <row r="133" s="35" customFormat="1" ht="12.75">
      <c r="A133" s="193"/>
    </row>
    <row r="134" s="35" customFormat="1" ht="12.75">
      <c r="A134" s="193"/>
    </row>
    <row r="135" s="35" customFormat="1" ht="12.75">
      <c r="A135" s="193"/>
    </row>
    <row r="136" s="35" customFormat="1" ht="12.75">
      <c r="A136" s="193"/>
    </row>
    <row r="137" s="35" customFormat="1" ht="12.75">
      <c r="A137" s="193"/>
    </row>
    <row r="138" s="35" customFormat="1" ht="12.75">
      <c r="A138" s="193"/>
    </row>
    <row r="139" s="35" customFormat="1" ht="12.75">
      <c r="A139" s="193"/>
    </row>
    <row r="140" s="35" customFormat="1" ht="12.75">
      <c r="A140" s="193"/>
    </row>
    <row r="141" s="35" customFormat="1" ht="12.75">
      <c r="A141" s="193"/>
    </row>
    <row r="142" s="35" customFormat="1" ht="12.75">
      <c r="A142" s="193"/>
    </row>
    <row r="143" s="35" customFormat="1" ht="12.75">
      <c r="A143" s="193"/>
    </row>
    <row r="144" s="35" customFormat="1" ht="12.75">
      <c r="A144" s="193"/>
    </row>
    <row r="145" s="35" customFormat="1" ht="12.75">
      <c r="A145" s="193"/>
    </row>
    <row r="146" s="35" customFormat="1" ht="12.75">
      <c r="A146" s="193"/>
    </row>
    <row r="147" s="35" customFormat="1" ht="12.75">
      <c r="A147" s="193"/>
    </row>
    <row r="148" s="35" customFormat="1" ht="12.75">
      <c r="A148" s="193"/>
    </row>
    <row r="149" s="35" customFormat="1" ht="12.75">
      <c r="A149" s="193"/>
    </row>
    <row r="150" s="35" customFormat="1" ht="12.75">
      <c r="A150" s="193"/>
    </row>
    <row r="151" s="35" customFormat="1" ht="12.75">
      <c r="A151" s="193"/>
    </row>
    <row r="152" s="35" customFormat="1" ht="12.75">
      <c r="A152" s="193"/>
    </row>
    <row r="153" s="35" customFormat="1" ht="12.75">
      <c r="A153" s="193"/>
    </row>
    <row r="154" s="35" customFormat="1" ht="12.75">
      <c r="A154" s="193"/>
    </row>
    <row r="155" s="35" customFormat="1" ht="12.75">
      <c r="A155" s="193"/>
    </row>
    <row r="156" s="35" customFormat="1" ht="12.75">
      <c r="A156" s="193"/>
    </row>
    <row r="157" s="35" customFormat="1" ht="12.75">
      <c r="A157" s="193"/>
    </row>
    <row r="158" s="35" customFormat="1" ht="12.75">
      <c r="A158" s="193"/>
    </row>
    <row r="159" s="35" customFormat="1" ht="12.75">
      <c r="A159" s="193"/>
    </row>
    <row r="160" s="35" customFormat="1" ht="12.75">
      <c r="A160" s="193"/>
    </row>
    <row r="161" s="35" customFormat="1" ht="12.75">
      <c r="A161" s="193"/>
    </row>
    <row r="162" s="35" customFormat="1" ht="12.75">
      <c r="A162" s="193"/>
    </row>
    <row r="163" s="35" customFormat="1" ht="12.75">
      <c r="A163" s="193"/>
    </row>
    <row r="164" s="35" customFormat="1" ht="12.75">
      <c r="A164" s="193"/>
    </row>
    <row r="165" s="35" customFormat="1" ht="12.75">
      <c r="A165" s="193"/>
    </row>
    <row r="166" s="35" customFormat="1" ht="12.75">
      <c r="A166" s="193"/>
    </row>
    <row r="167" s="35" customFormat="1" ht="12.75">
      <c r="A167" s="193"/>
    </row>
    <row r="168" s="35" customFormat="1" ht="12.75">
      <c r="A168" s="193"/>
    </row>
    <row r="169" s="35" customFormat="1" ht="12.75">
      <c r="A169" s="193"/>
    </row>
    <row r="170" s="35" customFormat="1" ht="12.75">
      <c r="A170" s="193"/>
    </row>
    <row r="171" s="35" customFormat="1" ht="12.75">
      <c r="A171" s="193"/>
    </row>
    <row r="172" s="35" customFormat="1" ht="12.75">
      <c r="A172" s="193"/>
    </row>
    <row r="173" s="35" customFormat="1" ht="12.75">
      <c r="A173" s="193"/>
    </row>
    <row r="174" s="35" customFormat="1" ht="12.75">
      <c r="A174" s="193"/>
    </row>
  </sheetData>
  <mergeCells count="1">
    <mergeCell ref="A6:A8"/>
  </mergeCells>
  <printOptions horizontalCentered="1"/>
  <pageMargins left="0.19652777777777777" right="0.19652777777777777" top="0.5118055555555556" bottom="0.39375" header="0.5118055555555556" footer="0.5118055555555556"/>
  <pageSetup horizontalDpi="300" verticalDpi="300" orientation="portrait" scale="82"/>
  <headerFooter alignWithMargins="0">
    <oddHeader>&amp;L&amp;"Arial,Kursywa"&amp;8Sprawozdanie finansowe za 2005 rok firmy ...........................</oddHeader>
  </headerFooter>
</worksheet>
</file>

<file path=xl/worksheets/sheet5.xml><?xml version="1.0" encoding="utf-8"?>
<worksheet xmlns="http://schemas.openxmlformats.org/spreadsheetml/2006/main" xmlns:r="http://schemas.openxmlformats.org/officeDocument/2006/relationships">
  <sheetPr codeName="Arkusz7"/>
  <dimension ref="A1:R201"/>
  <sheetViews>
    <sheetView tabSelected="1" workbookViewId="0" topLeftCell="A1">
      <pane xSplit="2" ySplit="8" topLeftCell="C43" activePane="bottomRight" state="frozen"/>
      <selection pane="topLeft" activeCell="A1" sqref="A1"/>
      <selection pane="topRight" activeCell="C1" sqref="C1"/>
      <selection pane="bottomLeft" activeCell="A43" sqref="A43"/>
      <selection pane="bottomRight" activeCell="F44" sqref="F44"/>
    </sheetView>
  </sheetViews>
  <sheetFormatPr defaultColWidth="9.00390625" defaultRowHeight="12.75"/>
  <cols>
    <col min="1" max="1" width="3.375" style="166" customWidth="1"/>
    <col min="2" max="2" width="45.25390625" style="0" customWidth="1"/>
    <col min="3" max="3" width="5.875" style="0" customWidth="1"/>
    <col min="4" max="4" width="26.25390625" style="0" customWidth="1"/>
    <col min="5" max="5" width="26.625" style="0" customWidth="1"/>
    <col min="6" max="6" width="18.25390625" style="0" customWidth="1"/>
    <col min="7" max="18" width="9.125" style="35" customWidth="1"/>
  </cols>
  <sheetData>
    <row r="1" spans="1:18" s="43" customFormat="1" ht="15" customHeight="1">
      <c r="A1" s="39" t="s">
        <v>86</v>
      </c>
      <c r="B1" s="40"/>
      <c r="C1" s="40"/>
      <c r="D1" s="41"/>
      <c r="E1" s="42"/>
      <c r="G1" s="44"/>
      <c r="H1" s="44"/>
      <c r="I1" s="44"/>
      <c r="J1" s="44"/>
      <c r="K1" s="44"/>
      <c r="L1" s="44"/>
      <c r="M1" s="44"/>
      <c r="N1" s="44"/>
      <c r="O1" s="44"/>
      <c r="P1" s="44"/>
      <c r="Q1" s="44"/>
      <c r="R1" s="44"/>
    </row>
    <row r="2" spans="2:4" ht="12.75">
      <c r="B2" s="194"/>
      <c r="C2" s="194"/>
      <c r="D2" s="195"/>
    </row>
    <row r="4" spans="1:18" s="169" customFormat="1" ht="14.25" customHeight="1">
      <c r="A4" s="196" t="s">
        <v>228</v>
      </c>
      <c r="B4" s="196"/>
      <c r="C4" s="196"/>
      <c r="D4" s="196"/>
      <c r="E4" s="196"/>
      <c r="F4" s="197"/>
      <c r="G4" s="167"/>
      <c r="H4" s="168"/>
      <c r="I4" s="168"/>
      <c r="J4" s="168"/>
      <c r="K4" s="168"/>
      <c r="L4" s="168"/>
      <c r="M4" s="168"/>
      <c r="N4" s="168"/>
      <c r="O4" s="168"/>
      <c r="P4" s="168"/>
      <c r="Q4" s="168"/>
      <c r="R4" s="168"/>
    </row>
    <row r="5" spans="1:18" s="169" customFormat="1" ht="15" customHeight="1">
      <c r="A5" s="198" t="s">
        <v>229</v>
      </c>
      <c r="B5" s="198"/>
      <c r="C5" s="198"/>
      <c r="D5" s="198"/>
      <c r="E5" s="198"/>
      <c r="F5" s="198"/>
      <c r="G5" s="170"/>
      <c r="H5" s="168"/>
      <c r="I5" s="168"/>
      <c r="J5" s="168"/>
      <c r="K5" s="168"/>
      <c r="L5" s="168"/>
      <c r="M5" s="168"/>
      <c r="N5" s="168"/>
      <c r="O5" s="168"/>
      <c r="P5" s="168"/>
      <c r="Q5" s="168"/>
      <c r="R5" s="168"/>
    </row>
    <row r="6" spans="1:18" s="203" customFormat="1" ht="16.5" customHeight="1">
      <c r="A6" s="171" t="s">
        <v>213</v>
      </c>
      <c r="B6" s="171" t="s">
        <v>89</v>
      </c>
      <c r="C6" s="48" t="s">
        <v>90</v>
      </c>
      <c r="D6" s="199">
        <v>2006</v>
      </c>
      <c r="E6" s="200">
        <v>2005</v>
      </c>
      <c r="F6" s="200">
        <v>2004</v>
      </c>
      <c r="G6" s="201"/>
      <c r="H6" s="202"/>
      <c r="I6" s="202"/>
      <c r="J6" s="202"/>
      <c r="K6" s="202"/>
      <c r="L6" s="202"/>
      <c r="M6" s="202"/>
      <c r="N6" s="202"/>
      <c r="O6" s="202"/>
      <c r="P6" s="202"/>
      <c r="Q6" s="202"/>
      <c r="R6" s="202"/>
    </row>
    <row r="7" spans="1:18" s="169" customFormat="1" ht="21" customHeight="1">
      <c r="A7" s="171"/>
      <c r="B7" s="171"/>
      <c r="C7" s="48"/>
      <c r="D7" s="204" t="s">
        <v>230</v>
      </c>
      <c r="E7" s="204" t="s">
        <v>231</v>
      </c>
      <c r="F7" s="204" t="s">
        <v>232</v>
      </c>
      <c r="G7" s="205"/>
      <c r="H7" s="168"/>
      <c r="I7" s="168"/>
      <c r="J7" s="168"/>
      <c r="K7" s="168"/>
      <c r="L7" s="168"/>
      <c r="M7" s="168"/>
      <c r="N7" s="168"/>
      <c r="O7" s="168"/>
      <c r="P7" s="168"/>
      <c r="Q7" s="168"/>
      <c r="R7" s="168"/>
    </row>
    <row r="8" spans="1:18" s="169" customFormat="1" ht="17.25" customHeight="1">
      <c r="A8" s="171"/>
      <c r="B8" s="171"/>
      <c r="C8" s="48"/>
      <c r="D8" s="204"/>
      <c r="E8" s="204"/>
      <c r="F8" s="204"/>
      <c r="G8" s="205"/>
      <c r="H8" s="168"/>
      <c r="I8" s="168"/>
      <c r="J8" s="168"/>
      <c r="K8" s="168"/>
      <c r="L8" s="168"/>
      <c r="M8" s="168"/>
      <c r="N8" s="168"/>
      <c r="O8" s="168"/>
      <c r="P8" s="168"/>
      <c r="Q8" s="168"/>
      <c r="R8" s="168"/>
    </row>
    <row r="9" spans="1:18" s="211" customFormat="1" ht="19.5" customHeight="1">
      <c r="A9" s="206" t="s">
        <v>96</v>
      </c>
      <c r="B9" s="207" t="s">
        <v>233</v>
      </c>
      <c r="C9" s="208"/>
      <c r="D9" s="209">
        <f>SUM(D11:D14)</f>
        <v>9472094.06</v>
      </c>
      <c r="E9" s="209">
        <f>SUM(E11:E14)</f>
        <v>8894612</v>
      </c>
      <c r="F9" s="209">
        <f>SUM(F11:F14)</f>
        <v>13037587.82</v>
      </c>
      <c r="G9" s="210"/>
      <c r="H9" s="210"/>
      <c r="I9" s="210"/>
      <c r="J9" s="210"/>
      <c r="K9" s="210"/>
      <c r="L9" s="210"/>
      <c r="M9" s="210"/>
      <c r="N9" s="210"/>
      <c r="O9" s="210"/>
      <c r="P9" s="210"/>
      <c r="Q9" s="210"/>
      <c r="R9" s="210"/>
    </row>
    <row r="10" spans="1:18" s="217" customFormat="1" ht="18.75" customHeight="1">
      <c r="A10" s="212" t="s">
        <v>128</v>
      </c>
      <c r="B10" s="213" t="s">
        <v>234</v>
      </c>
      <c r="C10" s="214"/>
      <c r="D10" s="215"/>
      <c r="E10" s="215"/>
      <c r="F10" s="215"/>
      <c r="G10" s="216"/>
      <c r="H10" s="216"/>
      <c r="I10" s="216"/>
      <c r="J10" s="216"/>
      <c r="K10" s="216"/>
      <c r="L10" s="216"/>
      <c r="M10" s="216"/>
      <c r="N10" s="216"/>
      <c r="O10" s="216"/>
      <c r="P10" s="216"/>
      <c r="Q10" s="216"/>
      <c r="R10" s="216"/>
    </row>
    <row r="11" spans="1:18" s="217" customFormat="1" ht="27.75" customHeight="1">
      <c r="A11" s="218" t="s">
        <v>98</v>
      </c>
      <c r="B11" s="213" t="s">
        <v>235</v>
      </c>
      <c r="C11" s="214"/>
      <c r="D11" s="215">
        <v>9478164.66</v>
      </c>
      <c r="E11" s="215">
        <v>8789728.8</v>
      </c>
      <c r="F11" s="215">
        <v>8628882.54</v>
      </c>
      <c r="G11" s="216"/>
      <c r="H11" s="216"/>
      <c r="I11" s="216"/>
      <c r="J11" s="216"/>
      <c r="K11" s="216"/>
      <c r="L11" s="216"/>
      <c r="M11" s="216"/>
      <c r="N11" s="216"/>
      <c r="O11" s="216"/>
      <c r="P11" s="216"/>
      <c r="Q11" s="216"/>
      <c r="R11" s="216"/>
    </row>
    <row r="12" spans="1:18" s="217" customFormat="1" ht="31.5" customHeight="1">
      <c r="A12" s="218" t="s">
        <v>104</v>
      </c>
      <c r="B12" s="213" t="s">
        <v>236</v>
      </c>
      <c r="C12" s="214"/>
      <c r="D12" s="215">
        <v>-6070.6</v>
      </c>
      <c r="E12" s="215">
        <v>6070.6</v>
      </c>
      <c r="F12" s="215"/>
      <c r="G12" s="216"/>
      <c r="H12" s="216"/>
      <c r="I12" s="216"/>
      <c r="J12" s="216"/>
      <c r="K12" s="216"/>
      <c r="L12" s="216"/>
      <c r="M12" s="216"/>
      <c r="N12" s="216"/>
      <c r="O12" s="216"/>
      <c r="P12" s="216"/>
      <c r="Q12" s="216"/>
      <c r="R12" s="216"/>
    </row>
    <row r="13" spans="1:18" s="217" customFormat="1" ht="25.5" customHeight="1">
      <c r="A13" s="218" t="s">
        <v>119</v>
      </c>
      <c r="B13" s="213" t="s">
        <v>237</v>
      </c>
      <c r="C13" s="214"/>
      <c r="D13" s="215"/>
      <c r="E13" s="215">
        <v>98812.6</v>
      </c>
      <c r="F13" s="215">
        <v>4408705.28</v>
      </c>
      <c r="G13" s="216"/>
      <c r="H13" s="216"/>
      <c r="I13" s="216"/>
      <c r="J13" s="216"/>
      <c r="K13" s="216"/>
      <c r="L13" s="216"/>
      <c r="M13" s="216"/>
      <c r="N13" s="216"/>
      <c r="O13" s="216"/>
      <c r="P13" s="216"/>
      <c r="Q13" s="216"/>
      <c r="R13" s="216"/>
    </row>
    <row r="14" spans="1:18" s="217" customFormat="1" ht="21.75" customHeight="1">
      <c r="A14" s="218" t="s">
        <v>123</v>
      </c>
      <c r="B14" s="213" t="s">
        <v>238</v>
      </c>
      <c r="C14" s="214"/>
      <c r="D14" s="215"/>
      <c r="E14" s="215"/>
      <c r="F14" s="215"/>
      <c r="G14" s="216"/>
      <c r="H14" s="216"/>
      <c r="I14" s="216"/>
      <c r="J14" s="216"/>
      <c r="K14" s="216"/>
      <c r="L14" s="216"/>
      <c r="M14" s="216"/>
      <c r="N14" s="216"/>
      <c r="O14" s="216"/>
      <c r="P14" s="216"/>
      <c r="Q14" s="216"/>
      <c r="R14" s="216"/>
    </row>
    <row r="15" spans="1:18" s="211" customFormat="1" ht="15" customHeight="1">
      <c r="A15" s="219" t="s">
        <v>139</v>
      </c>
      <c r="B15" s="220" t="s">
        <v>239</v>
      </c>
      <c r="C15" s="221"/>
      <c r="D15" s="222">
        <f>SUM(D16:D24)-D20</f>
        <v>8934863.340000002</v>
      </c>
      <c r="E15" s="222">
        <f>SUM(E16:E24)-E20</f>
        <v>8844872.31</v>
      </c>
      <c r="F15" s="222">
        <f>SUM(F16:F24)-F20</f>
        <v>14013338.69</v>
      </c>
      <c r="G15" s="210"/>
      <c r="H15" s="210"/>
      <c r="I15" s="210"/>
      <c r="J15" s="210"/>
      <c r="K15" s="210"/>
      <c r="L15" s="210"/>
      <c r="M15" s="210"/>
      <c r="N15" s="210"/>
      <c r="O15" s="210"/>
      <c r="P15" s="210"/>
      <c r="Q15" s="210"/>
      <c r="R15" s="210"/>
    </row>
    <row r="16" spans="1:18" s="217" customFormat="1" ht="15.75" customHeight="1">
      <c r="A16" s="218" t="s">
        <v>98</v>
      </c>
      <c r="B16" s="213" t="s">
        <v>240</v>
      </c>
      <c r="C16" s="214"/>
      <c r="D16" s="215">
        <v>265886.56</v>
      </c>
      <c r="E16" s="215">
        <v>299702.35000000003</v>
      </c>
      <c r="F16" s="215">
        <v>326260.77</v>
      </c>
      <c r="G16" s="216"/>
      <c r="H16" s="216"/>
      <c r="I16" s="216"/>
      <c r="J16" s="216"/>
      <c r="K16" s="216"/>
      <c r="L16" s="216"/>
      <c r="M16" s="216"/>
      <c r="N16" s="216"/>
      <c r="O16" s="216"/>
      <c r="P16" s="216"/>
      <c r="Q16" s="216"/>
      <c r="R16" s="216"/>
    </row>
    <row r="17" spans="1:18" s="217" customFormat="1" ht="15.75" customHeight="1">
      <c r="A17" s="218" t="s">
        <v>104</v>
      </c>
      <c r="B17" s="213" t="s">
        <v>241</v>
      </c>
      <c r="C17" s="214"/>
      <c r="D17" s="215">
        <v>1071857.2</v>
      </c>
      <c r="E17" s="215">
        <v>992110.29</v>
      </c>
      <c r="F17" s="215">
        <v>1146679.73</v>
      </c>
      <c r="G17" s="216"/>
      <c r="H17" s="216"/>
      <c r="I17" s="216"/>
      <c r="J17" s="216"/>
      <c r="K17" s="216"/>
      <c r="L17" s="216"/>
      <c r="M17" s="216"/>
      <c r="N17" s="216"/>
      <c r="O17" s="216"/>
      <c r="P17" s="216"/>
      <c r="Q17" s="216"/>
      <c r="R17" s="216"/>
    </row>
    <row r="18" spans="1:18" s="217" customFormat="1" ht="15.75" customHeight="1">
      <c r="A18" s="218" t="s">
        <v>119</v>
      </c>
      <c r="B18" s="213" t="s">
        <v>242</v>
      </c>
      <c r="C18" s="214"/>
      <c r="D18" s="215">
        <v>1930440.26</v>
      </c>
      <c r="E18" s="215">
        <v>1310793.59</v>
      </c>
      <c r="F18" s="215">
        <v>1460944.45</v>
      </c>
      <c r="G18" s="216"/>
      <c r="H18" s="216"/>
      <c r="I18" s="216"/>
      <c r="J18" s="216"/>
      <c r="K18" s="216"/>
      <c r="L18" s="216"/>
      <c r="M18" s="216"/>
      <c r="N18" s="216"/>
      <c r="O18" s="216"/>
      <c r="P18" s="216"/>
      <c r="Q18" s="216"/>
      <c r="R18" s="216"/>
    </row>
    <row r="19" spans="1:18" s="217" customFormat="1" ht="15.75" customHeight="1">
      <c r="A19" s="218" t="s">
        <v>123</v>
      </c>
      <c r="B19" s="213" t="s">
        <v>243</v>
      </c>
      <c r="C19" s="214"/>
      <c r="D19" s="215">
        <v>54196.6</v>
      </c>
      <c r="E19" s="215">
        <v>250769.55</v>
      </c>
      <c r="F19" s="215">
        <v>304996.98</v>
      </c>
      <c r="G19" s="216"/>
      <c r="H19" s="216"/>
      <c r="I19" s="216"/>
      <c r="J19" s="216"/>
      <c r="K19" s="216"/>
      <c r="L19" s="216"/>
      <c r="M19" s="216"/>
      <c r="N19" s="216"/>
      <c r="O19" s="216"/>
      <c r="P19" s="216"/>
      <c r="Q19" s="216"/>
      <c r="R19" s="216"/>
    </row>
    <row r="20" spans="1:18" s="217" customFormat="1" ht="15.75" customHeight="1">
      <c r="A20" s="212" t="s">
        <v>128</v>
      </c>
      <c r="B20" s="213" t="s">
        <v>244</v>
      </c>
      <c r="C20" s="214"/>
      <c r="D20" s="215"/>
      <c r="E20" s="215"/>
      <c r="F20" s="215"/>
      <c r="G20" s="216"/>
      <c r="H20" s="216"/>
      <c r="I20" s="216"/>
      <c r="J20" s="216"/>
      <c r="K20" s="216"/>
      <c r="L20" s="216"/>
      <c r="M20" s="216"/>
      <c r="N20" s="216"/>
      <c r="O20" s="216"/>
      <c r="P20" s="216"/>
      <c r="Q20" s="216"/>
      <c r="R20" s="216"/>
    </row>
    <row r="21" spans="1:18" s="217" customFormat="1" ht="15.75" customHeight="1">
      <c r="A21" s="218" t="s">
        <v>135</v>
      </c>
      <c r="B21" s="213" t="s">
        <v>245</v>
      </c>
      <c r="C21" s="214"/>
      <c r="D21" s="215">
        <v>4699810.37</v>
      </c>
      <c r="E21" s="215">
        <v>4923260.13</v>
      </c>
      <c r="F21" s="215">
        <v>5678712.7</v>
      </c>
      <c r="G21" s="216"/>
      <c r="H21" s="216"/>
      <c r="I21" s="216"/>
      <c r="J21" s="216"/>
      <c r="K21" s="216"/>
      <c r="L21" s="216"/>
      <c r="M21" s="216"/>
      <c r="N21" s="216"/>
      <c r="O21" s="216"/>
      <c r="P21" s="216"/>
      <c r="Q21" s="216"/>
      <c r="R21" s="216"/>
    </row>
    <row r="22" spans="1:18" s="217" customFormat="1" ht="15.75" customHeight="1">
      <c r="A22" s="218" t="s">
        <v>176</v>
      </c>
      <c r="B22" s="213" t="s">
        <v>246</v>
      </c>
      <c r="C22" s="214"/>
      <c r="D22" s="215">
        <v>899140.14</v>
      </c>
      <c r="E22" s="215">
        <v>934720.17</v>
      </c>
      <c r="F22" s="215">
        <v>1166615.1</v>
      </c>
      <c r="G22" s="216"/>
      <c r="H22" s="216"/>
      <c r="I22" s="216"/>
      <c r="J22" s="216"/>
      <c r="K22" s="216"/>
      <c r="L22" s="216"/>
      <c r="M22" s="216"/>
      <c r="N22" s="216"/>
      <c r="O22" s="216"/>
      <c r="P22" s="216"/>
      <c r="Q22" s="216"/>
      <c r="R22" s="216"/>
    </row>
    <row r="23" spans="1:18" s="217" customFormat="1" ht="15.75" customHeight="1">
      <c r="A23" s="218" t="s">
        <v>178</v>
      </c>
      <c r="B23" s="213" t="s">
        <v>247</v>
      </c>
      <c r="C23" s="214"/>
      <c r="D23" s="215">
        <v>13532.21</v>
      </c>
      <c r="E23" s="215">
        <v>31078.05</v>
      </c>
      <c r="F23" s="215">
        <v>22455.13</v>
      </c>
      <c r="G23" s="216"/>
      <c r="H23" s="216"/>
      <c r="I23" s="216"/>
      <c r="J23" s="216"/>
      <c r="K23" s="216"/>
      <c r="L23" s="216"/>
      <c r="M23" s="216"/>
      <c r="N23" s="216"/>
      <c r="O23" s="216"/>
      <c r="P23" s="216"/>
      <c r="Q23" s="216"/>
      <c r="R23" s="216"/>
    </row>
    <row r="24" spans="1:18" s="217" customFormat="1" ht="15.75" customHeight="1">
      <c r="A24" s="218" t="s">
        <v>180</v>
      </c>
      <c r="B24" s="213" t="s">
        <v>248</v>
      </c>
      <c r="C24" s="214"/>
      <c r="D24" s="215"/>
      <c r="E24" s="215">
        <v>102438.18</v>
      </c>
      <c r="F24" s="215">
        <v>3906673.83</v>
      </c>
      <c r="G24" s="216"/>
      <c r="H24" s="216"/>
      <c r="I24" s="216"/>
      <c r="J24" s="216"/>
      <c r="K24" s="216"/>
      <c r="L24" s="216"/>
      <c r="M24" s="216"/>
      <c r="N24" s="216"/>
      <c r="O24" s="216"/>
      <c r="P24" s="216"/>
      <c r="Q24" s="216"/>
      <c r="R24" s="216"/>
    </row>
    <row r="25" spans="1:18" s="211" customFormat="1" ht="16.5" customHeight="1">
      <c r="A25" s="219" t="s">
        <v>214</v>
      </c>
      <c r="B25" s="220" t="s">
        <v>249</v>
      </c>
      <c r="C25" s="221"/>
      <c r="D25" s="222">
        <f>D9-D15</f>
        <v>537230.7199999988</v>
      </c>
      <c r="E25" s="222">
        <f>E9-E15</f>
        <v>49739.68999999948</v>
      </c>
      <c r="F25" s="222">
        <f>F9-F15</f>
        <v>-975750.8699999992</v>
      </c>
      <c r="G25" s="210"/>
      <c r="H25" s="210"/>
      <c r="I25" s="210"/>
      <c r="J25" s="210"/>
      <c r="K25" s="210"/>
      <c r="L25" s="210"/>
      <c r="M25" s="210"/>
      <c r="N25" s="210"/>
      <c r="O25" s="210"/>
      <c r="P25" s="210"/>
      <c r="Q25" s="210"/>
      <c r="R25" s="210"/>
    </row>
    <row r="26" spans="1:18" s="211" customFormat="1" ht="15" customHeight="1">
      <c r="A26" s="219" t="s">
        <v>215</v>
      </c>
      <c r="B26" s="220" t="s">
        <v>250</v>
      </c>
      <c r="C26" s="221"/>
      <c r="D26" s="222">
        <f>SUM(D27:D29)</f>
        <v>901173.3300000001</v>
      </c>
      <c r="E26" s="222">
        <f>SUM(E27:E29)</f>
        <v>872776.67</v>
      </c>
      <c r="F26" s="222">
        <f>SUM(F27:F29)</f>
        <v>492157.11</v>
      </c>
      <c r="G26" s="210"/>
      <c r="H26" s="210"/>
      <c r="I26" s="210"/>
      <c r="J26" s="210"/>
      <c r="K26" s="210"/>
      <c r="L26" s="210"/>
      <c r="M26" s="210"/>
      <c r="N26" s="210"/>
      <c r="O26" s="210"/>
      <c r="P26" s="210"/>
      <c r="Q26" s="210"/>
      <c r="R26" s="210"/>
    </row>
    <row r="27" spans="1:18" s="217" customFormat="1" ht="21" customHeight="1">
      <c r="A27" s="218" t="s">
        <v>98</v>
      </c>
      <c r="B27" s="213" t="s">
        <v>251</v>
      </c>
      <c r="C27" s="214"/>
      <c r="D27" s="215"/>
      <c r="E27" s="215">
        <v>564256.16</v>
      </c>
      <c r="F27" s="215">
        <v>1476.47</v>
      </c>
      <c r="G27" s="216"/>
      <c r="H27" s="216"/>
      <c r="I27" s="216"/>
      <c r="J27" s="216"/>
      <c r="K27" s="216"/>
      <c r="L27" s="216"/>
      <c r="M27" s="216"/>
      <c r="N27" s="216"/>
      <c r="O27" s="216"/>
      <c r="P27" s="216"/>
      <c r="Q27" s="216"/>
      <c r="R27" s="216"/>
    </row>
    <row r="28" spans="1:18" s="217" customFormat="1" ht="14.25" customHeight="1">
      <c r="A28" s="218" t="s">
        <v>104</v>
      </c>
      <c r="B28" s="213" t="s">
        <v>252</v>
      </c>
      <c r="C28" s="214"/>
      <c r="D28" s="215"/>
      <c r="E28" s="215"/>
      <c r="F28" s="215"/>
      <c r="G28" s="216"/>
      <c r="H28" s="216"/>
      <c r="I28" s="216"/>
      <c r="J28" s="216"/>
      <c r="K28" s="216"/>
      <c r="L28" s="216"/>
      <c r="M28" s="216"/>
      <c r="N28" s="216"/>
      <c r="O28" s="216"/>
      <c r="P28" s="216"/>
      <c r="Q28" s="216"/>
      <c r="R28" s="216"/>
    </row>
    <row r="29" spans="1:18" s="217" customFormat="1" ht="14.25" customHeight="1">
      <c r="A29" s="223" t="s">
        <v>119</v>
      </c>
      <c r="B29" s="224" t="s">
        <v>253</v>
      </c>
      <c r="C29" s="225"/>
      <c r="D29" s="226">
        <v>901173.33</v>
      </c>
      <c r="E29" s="226">
        <v>308520.51</v>
      </c>
      <c r="F29" s="226">
        <v>490680.64</v>
      </c>
      <c r="G29" s="216"/>
      <c r="H29" s="216"/>
      <c r="I29" s="216"/>
      <c r="J29" s="216"/>
      <c r="K29" s="216"/>
      <c r="L29" s="216"/>
      <c r="M29" s="216"/>
      <c r="N29" s="216"/>
      <c r="O29" s="216"/>
      <c r="P29" s="216"/>
      <c r="Q29" s="216"/>
      <c r="R29" s="216"/>
    </row>
    <row r="30" spans="1:18" s="211" customFormat="1" ht="18" customHeight="1">
      <c r="A30" s="206" t="s">
        <v>216</v>
      </c>
      <c r="B30" s="207" t="s">
        <v>254</v>
      </c>
      <c r="C30" s="227"/>
      <c r="D30" s="209">
        <f>SUM(D31:D33)</f>
        <v>246246.63</v>
      </c>
      <c r="E30" s="209">
        <f>SUM(E31:E33)</f>
        <v>96735.62</v>
      </c>
      <c r="F30" s="209">
        <f>SUM(F31:F33)</f>
        <v>110651.88</v>
      </c>
      <c r="G30" s="210"/>
      <c r="H30" s="210"/>
      <c r="I30" s="210"/>
      <c r="J30" s="210"/>
      <c r="K30" s="210"/>
      <c r="L30" s="210"/>
      <c r="M30" s="210"/>
      <c r="N30" s="210"/>
      <c r="O30" s="210"/>
      <c r="P30" s="210"/>
      <c r="Q30" s="210"/>
      <c r="R30" s="210"/>
    </row>
    <row r="31" spans="1:18" s="217" customFormat="1" ht="24" customHeight="1">
      <c r="A31" s="218" t="s">
        <v>98</v>
      </c>
      <c r="B31" s="213" t="s">
        <v>255</v>
      </c>
      <c r="C31" s="214"/>
      <c r="D31" s="215"/>
      <c r="E31" s="215"/>
      <c r="F31" s="215"/>
      <c r="G31" s="216"/>
      <c r="H31" s="216"/>
      <c r="I31" s="216"/>
      <c r="J31" s="216"/>
      <c r="K31" s="216"/>
      <c r="L31" s="216"/>
      <c r="M31" s="216"/>
      <c r="N31" s="216"/>
      <c r="O31" s="216"/>
      <c r="P31" s="216"/>
      <c r="Q31" s="216"/>
      <c r="R31" s="216"/>
    </row>
    <row r="32" spans="1:18" s="217" customFormat="1" ht="23.25" customHeight="1">
      <c r="A32" s="218" t="s">
        <v>104</v>
      </c>
      <c r="B32" s="213" t="s">
        <v>256</v>
      </c>
      <c r="C32" s="214"/>
      <c r="D32" s="215"/>
      <c r="E32" s="215"/>
      <c r="F32" s="215"/>
      <c r="G32" s="216"/>
      <c r="H32" s="216"/>
      <c r="I32" s="216"/>
      <c r="J32" s="216"/>
      <c r="K32" s="216"/>
      <c r="L32" s="216"/>
      <c r="M32" s="216"/>
      <c r="N32" s="216"/>
      <c r="O32" s="216"/>
      <c r="P32" s="216"/>
      <c r="Q32" s="216"/>
      <c r="R32" s="216"/>
    </row>
    <row r="33" spans="1:18" s="217" customFormat="1" ht="18" customHeight="1">
      <c r="A33" s="218" t="s">
        <v>119</v>
      </c>
      <c r="B33" s="213" t="s">
        <v>257</v>
      </c>
      <c r="C33" s="214"/>
      <c r="D33" s="215">
        <v>246246.63</v>
      </c>
      <c r="E33" s="215">
        <v>96735.62</v>
      </c>
      <c r="F33" s="215">
        <v>110651.88</v>
      </c>
      <c r="G33" s="216"/>
      <c r="H33" s="216"/>
      <c r="I33" s="216"/>
      <c r="J33" s="216"/>
      <c r="K33" s="216"/>
      <c r="L33" s="216"/>
      <c r="M33" s="216"/>
      <c r="N33" s="216"/>
      <c r="O33" s="216"/>
      <c r="P33" s="216"/>
      <c r="Q33" s="216"/>
      <c r="R33" s="216"/>
    </row>
    <row r="34" spans="1:18" s="211" customFormat="1" ht="21.75" customHeight="1">
      <c r="A34" s="219" t="s">
        <v>217</v>
      </c>
      <c r="B34" s="220" t="s">
        <v>258</v>
      </c>
      <c r="C34" s="221"/>
      <c r="D34" s="222">
        <f>D25+D26-D30</f>
        <v>1192157.419999999</v>
      </c>
      <c r="E34" s="222">
        <f>E25+E26-E30</f>
        <v>825780.7399999995</v>
      </c>
      <c r="F34" s="222">
        <f>F25+F26-F30</f>
        <v>-594245.6399999992</v>
      </c>
      <c r="G34" s="210"/>
      <c r="H34" s="210"/>
      <c r="I34" s="210"/>
      <c r="J34" s="210"/>
      <c r="K34" s="210"/>
      <c r="L34" s="210"/>
      <c r="M34" s="210"/>
      <c r="N34" s="210"/>
      <c r="O34" s="210"/>
      <c r="P34" s="210"/>
      <c r="Q34" s="210"/>
      <c r="R34" s="210"/>
    </row>
    <row r="35" spans="1:18" s="211" customFormat="1" ht="18" customHeight="1">
      <c r="A35" s="219" t="s">
        <v>218</v>
      </c>
      <c r="B35" s="220" t="s">
        <v>259</v>
      </c>
      <c r="C35" s="221"/>
      <c r="D35" s="222">
        <f>D39</f>
        <v>1780.3400000000001</v>
      </c>
      <c r="E35" s="222">
        <f>E39</f>
        <v>8507.77</v>
      </c>
      <c r="F35" s="222">
        <f>F39</f>
        <v>2662.25</v>
      </c>
      <c r="G35" s="210"/>
      <c r="H35" s="210"/>
      <c r="I35" s="210"/>
      <c r="J35" s="210"/>
      <c r="K35" s="210"/>
      <c r="L35" s="210"/>
      <c r="M35" s="210"/>
      <c r="N35" s="210"/>
      <c r="O35" s="210"/>
      <c r="P35" s="210"/>
      <c r="Q35" s="210"/>
      <c r="R35" s="210"/>
    </row>
    <row r="36" spans="1:18" s="217" customFormat="1" ht="13.5" customHeight="1">
      <c r="A36" s="218" t="s">
        <v>98</v>
      </c>
      <c r="B36" s="213" t="s">
        <v>260</v>
      </c>
      <c r="C36" s="214"/>
      <c r="D36" s="215"/>
      <c r="E36" s="215"/>
      <c r="F36" s="215"/>
      <c r="G36" s="216"/>
      <c r="H36" s="216"/>
      <c r="I36" s="216"/>
      <c r="J36" s="216"/>
      <c r="K36" s="216"/>
      <c r="L36" s="216"/>
      <c r="M36" s="216"/>
      <c r="N36" s="216"/>
      <c r="O36" s="216"/>
      <c r="P36" s="216"/>
      <c r="Q36" s="216"/>
      <c r="R36" s="216"/>
    </row>
    <row r="37" spans="1:18" s="217" customFormat="1" ht="13.5" customHeight="1">
      <c r="A37" s="212" t="s">
        <v>128</v>
      </c>
      <c r="B37" s="213" t="s">
        <v>234</v>
      </c>
      <c r="C37" s="214"/>
      <c r="D37" s="215"/>
      <c r="E37" s="215"/>
      <c r="F37" s="215"/>
      <c r="G37" s="216"/>
      <c r="H37" s="216"/>
      <c r="I37" s="216"/>
      <c r="J37" s="216"/>
      <c r="K37" s="216"/>
      <c r="L37" s="216"/>
      <c r="M37" s="216"/>
      <c r="N37" s="216"/>
      <c r="O37" s="216"/>
      <c r="P37" s="216"/>
      <c r="Q37" s="216"/>
      <c r="R37" s="216"/>
    </row>
    <row r="38" spans="1:18" s="217" customFormat="1" ht="13.5" customHeight="1">
      <c r="A38" s="218" t="s">
        <v>104</v>
      </c>
      <c r="B38" s="213" t="s">
        <v>261</v>
      </c>
      <c r="C38" s="214"/>
      <c r="D38" s="215"/>
      <c r="E38" s="215"/>
      <c r="F38" s="215"/>
      <c r="G38" s="216"/>
      <c r="H38" s="216"/>
      <c r="I38" s="216"/>
      <c r="J38" s="216"/>
      <c r="K38" s="216"/>
      <c r="L38" s="216"/>
      <c r="M38" s="216"/>
      <c r="N38" s="216"/>
      <c r="O38" s="216"/>
      <c r="P38" s="216"/>
      <c r="Q38" s="216"/>
      <c r="R38" s="216"/>
    </row>
    <row r="39" spans="1:18" s="217" customFormat="1" ht="13.5" customHeight="1">
      <c r="A39" s="212" t="s">
        <v>128</v>
      </c>
      <c r="B39" s="213" t="s">
        <v>234</v>
      </c>
      <c r="C39" s="214"/>
      <c r="D39" s="215">
        <v>1780.34</v>
      </c>
      <c r="E39" s="215">
        <v>8507.77</v>
      </c>
      <c r="F39" s="215">
        <v>2662.25</v>
      </c>
      <c r="G39" s="216"/>
      <c r="H39" s="216"/>
      <c r="I39" s="216"/>
      <c r="J39" s="216"/>
      <c r="K39" s="216"/>
      <c r="L39" s="216"/>
      <c r="M39" s="216"/>
      <c r="N39" s="216"/>
      <c r="O39" s="216"/>
      <c r="P39" s="216"/>
      <c r="Q39" s="216"/>
      <c r="R39" s="216"/>
    </row>
    <row r="40" spans="1:18" s="217" customFormat="1" ht="13.5" customHeight="1">
      <c r="A40" s="218" t="s">
        <v>119</v>
      </c>
      <c r="B40" s="213" t="s">
        <v>262</v>
      </c>
      <c r="C40" s="214"/>
      <c r="D40" s="215"/>
      <c r="E40" s="215"/>
      <c r="F40" s="215"/>
      <c r="G40" s="216"/>
      <c r="H40" s="216"/>
      <c r="I40" s="216"/>
      <c r="J40" s="216"/>
      <c r="K40" s="216"/>
      <c r="L40" s="216"/>
      <c r="M40" s="216"/>
      <c r="N40" s="216"/>
      <c r="O40" s="216"/>
      <c r="P40" s="216"/>
      <c r="Q40" s="216"/>
      <c r="R40" s="216"/>
    </row>
    <row r="41" spans="1:18" s="217" customFormat="1" ht="13.5" customHeight="1">
      <c r="A41" s="218" t="s">
        <v>123</v>
      </c>
      <c r="B41" s="213" t="s">
        <v>263</v>
      </c>
      <c r="C41" s="214"/>
      <c r="D41" s="215"/>
      <c r="E41" s="215"/>
      <c r="F41" s="215"/>
      <c r="G41" s="216"/>
      <c r="H41" s="216"/>
      <c r="I41" s="216"/>
      <c r="J41" s="216"/>
      <c r="K41" s="216"/>
      <c r="L41" s="216"/>
      <c r="M41" s="216"/>
      <c r="N41" s="216"/>
      <c r="O41" s="216"/>
      <c r="P41" s="216"/>
      <c r="Q41" s="216"/>
      <c r="R41" s="216"/>
    </row>
    <row r="42" spans="1:18" s="217" customFormat="1" ht="13.5" customHeight="1">
      <c r="A42" s="218" t="s">
        <v>135</v>
      </c>
      <c r="B42" s="213" t="s">
        <v>264</v>
      </c>
      <c r="C42" s="214"/>
      <c r="D42" s="215"/>
      <c r="E42" s="215"/>
      <c r="F42" s="215"/>
      <c r="G42" s="216"/>
      <c r="H42" s="216"/>
      <c r="I42" s="216"/>
      <c r="J42" s="216"/>
      <c r="K42" s="216"/>
      <c r="L42" s="216"/>
      <c r="M42" s="216"/>
      <c r="N42" s="216"/>
      <c r="O42" s="216"/>
      <c r="P42" s="216"/>
      <c r="Q42" s="216"/>
      <c r="R42" s="216"/>
    </row>
    <row r="43" spans="1:18" s="211" customFormat="1" ht="18" customHeight="1">
      <c r="A43" s="219" t="s">
        <v>219</v>
      </c>
      <c r="B43" s="220" t="s">
        <v>265</v>
      </c>
      <c r="C43" s="221"/>
      <c r="D43" s="222">
        <f>D44</f>
        <v>123096.99</v>
      </c>
      <c r="E43" s="222">
        <f>E44</f>
        <v>82529.61</v>
      </c>
      <c r="F43" s="222">
        <v>20748.7</v>
      </c>
      <c r="G43" s="210"/>
      <c r="H43" s="210"/>
      <c r="I43" s="210"/>
      <c r="J43" s="210"/>
      <c r="K43" s="210"/>
      <c r="L43" s="210"/>
      <c r="M43" s="210"/>
      <c r="N43" s="210"/>
      <c r="O43" s="210"/>
      <c r="P43" s="210"/>
      <c r="Q43" s="210"/>
      <c r="R43" s="210"/>
    </row>
    <row r="44" spans="1:18" s="217" customFormat="1" ht="13.5" customHeight="1">
      <c r="A44" s="218" t="s">
        <v>98</v>
      </c>
      <c r="B44" s="213" t="s">
        <v>261</v>
      </c>
      <c r="C44" s="214"/>
      <c r="D44" s="215">
        <v>123096.99</v>
      </c>
      <c r="E44" s="215">
        <v>82529.61</v>
      </c>
      <c r="F44" s="215">
        <v>131381.79</v>
      </c>
      <c r="G44" s="216"/>
      <c r="H44" s="216"/>
      <c r="I44" s="216"/>
      <c r="J44" s="216"/>
      <c r="K44" s="216"/>
      <c r="L44" s="216"/>
      <c r="M44" s="216"/>
      <c r="N44" s="216"/>
      <c r="O44" s="216"/>
      <c r="P44" s="216"/>
      <c r="Q44" s="216"/>
      <c r="R44" s="216"/>
    </row>
    <row r="45" spans="1:18" s="217" customFormat="1" ht="13.5" customHeight="1">
      <c r="A45" s="212" t="s">
        <v>128</v>
      </c>
      <c r="B45" s="213" t="s">
        <v>266</v>
      </c>
      <c r="C45" s="214"/>
      <c r="D45" s="215"/>
      <c r="E45" s="215"/>
      <c r="F45" s="215"/>
      <c r="G45" s="216"/>
      <c r="H45" s="216"/>
      <c r="I45" s="216"/>
      <c r="J45" s="216"/>
      <c r="K45" s="216"/>
      <c r="L45" s="216"/>
      <c r="M45" s="216"/>
      <c r="N45" s="216"/>
      <c r="O45" s="216"/>
      <c r="P45" s="216"/>
      <c r="Q45" s="216"/>
      <c r="R45" s="216"/>
    </row>
    <row r="46" spans="1:18" s="217" customFormat="1" ht="13.5" customHeight="1">
      <c r="A46" s="218" t="s">
        <v>104</v>
      </c>
      <c r="B46" s="213" t="s">
        <v>267</v>
      </c>
      <c r="C46" s="214"/>
      <c r="D46" s="215"/>
      <c r="E46" s="215"/>
      <c r="F46" s="215"/>
      <c r="G46" s="216"/>
      <c r="H46" s="216"/>
      <c r="I46" s="216"/>
      <c r="J46" s="216"/>
      <c r="K46" s="216"/>
      <c r="L46" s="216"/>
      <c r="M46" s="216"/>
      <c r="N46" s="216"/>
      <c r="O46" s="216"/>
      <c r="P46" s="216"/>
      <c r="Q46" s="216"/>
      <c r="R46" s="216"/>
    </row>
    <row r="47" spans="1:18" s="217" customFormat="1" ht="13.5" customHeight="1">
      <c r="A47" s="218" t="s">
        <v>119</v>
      </c>
      <c r="B47" s="213" t="s">
        <v>263</v>
      </c>
      <c r="C47" s="214"/>
      <c r="D47" s="215"/>
      <c r="E47" s="215"/>
      <c r="F47" s="215"/>
      <c r="G47" s="216"/>
      <c r="H47" s="216"/>
      <c r="I47" s="216"/>
      <c r="J47" s="216"/>
      <c r="K47" s="216"/>
      <c r="L47" s="216"/>
      <c r="M47" s="216"/>
      <c r="N47" s="216"/>
      <c r="O47" s="216"/>
      <c r="P47" s="216"/>
      <c r="Q47" s="216"/>
      <c r="R47" s="216"/>
    </row>
    <row r="48" spans="1:18" s="217" customFormat="1" ht="13.5" customHeight="1">
      <c r="A48" s="218" t="s">
        <v>123</v>
      </c>
      <c r="B48" s="213" t="s">
        <v>264</v>
      </c>
      <c r="C48" s="214"/>
      <c r="D48" s="215"/>
      <c r="E48" s="215"/>
      <c r="F48" s="215">
        <v>20748.7</v>
      </c>
      <c r="G48" s="216"/>
      <c r="H48" s="216"/>
      <c r="I48" s="216"/>
      <c r="J48" s="216"/>
      <c r="K48" s="216"/>
      <c r="L48" s="216"/>
      <c r="M48" s="216"/>
      <c r="N48" s="216"/>
      <c r="O48" s="216"/>
      <c r="P48" s="216"/>
      <c r="Q48" s="216"/>
      <c r="R48" s="216"/>
    </row>
    <row r="49" spans="1:18" s="211" customFormat="1" ht="24" customHeight="1">
      <c r="A49" s="219" t="s">
        <v>98</v>
      </c>
      <c r="B49" s="220" t="s">
        <v>268</v>
      </c>
      <c r="C49" s="221"/>
      <c r="D49" s="222">
        <f>D34+D35-D43</f>
        <v>1070840.769999999</v>
      </c>
      <c r="E49" s="222">
        <f>E34+E35-E43</f>
        <v>751758.8999999996</v>
      </c>
      <c r="F49" s="222">
        <f>F34+F35-F43</f>
        <v>-612332.0899999992</v>
      </c>
      <c r="G49" s="210"/>
      <c r="H49" s="210"/>
      <c r="I49" s="210"/>
      <c r="J49" s="210"/>
      <c r="K49" s="210"/>
      <c r="L49" s="210"/>
      <c r="M49" s="210"/>
      <c r="N49" s="210"/>
      <c r="O49" s="210"/>
      <c r="P49" s="210"/>
      <c r="Q49" s="210"/>
      <c r="R49" s="210"/>
    </row>
    <row r="50" spans="1:18" s="211" customFormat="1" ht="21.75" customHeight="1">
      <c r="A50" s="219" t="s">
        <v>220</v>
      </c>
      <c r="B50" s="220" t="s">
        <v>269</v>
      </c>
      <c r="C50" s="221"/>
      <c r="D50" s="222">
        <f>D51-D52</f>
        <v>-51261</v>
      </c>
      <c r="E50" s="222">
        <f>E51-E52</f>
        <v>-13966.83</v>
      </c>
      <c r="F50" s="222">
        <f>F51-F52</f>
        <v>0</v>
      </c>
      <c r="G50" s="210"/>
      <c r="H50" s="210"/>
      <c r="I50" s="210"/>
      <c r="J50" s="210"/>
      <c r="K50" s="210"/>
      <c r="L50" s="210"/>
      <c r="M50" s="210"/>
      <c r="N50" s="210"/>
      <c r="O50" s="210"/>
      <c r="P50" s="210"/>
      <c r="Q50" s="210"/>
      <c r="R50" s="210"/>
    </row>
    <row r="51" spans="1:18" s="217" customFormat="1" ht="13.5" customHeight="1">
      <c r="A51" s="218" t="s">
        <v>98</v>
      </c>
      <c r="B51" s="213" t="s">
        <v>270</v>
      </c>
      <c r="C51" s="214"/>
      <c r="D51" s="215"/>
      <c r="E51" s="215"/>
      <c r="F51" s="215"/>
      <c r="G51" s="216"/>
      <c r="H51" s="216"/>
      <c r="I51" s="216"/>
      <c r="J51" s="216"/>
      <c r="K51" s="216"/>
      <c r="L51" s="216"/>
      <c r="M51" s="216"/>
      <c r="N51" s="216"/>
      <c r="O51" s="216"/>
      <c r="P51" s="216"/>
      <c r="Q51" s="216"/>
      <c r="R51" s="216"/>
    </row>
    <row r="52" spans="1:18" s="217" customFormat="1" ht="13.5" customHeight="1">
      <c r="A52" s="218" t="s">
        <v>104</v>
      </c>
      <c r="B52" s="213" t="s">
        <v>271</v>
      </c>
      <c r="C52" s="214"/>
      <c r="D52" s="215">
        <v>51261</v>
      </c>
      <c r="E52" s="215">
        <v>13966.83</v>
      </c>
      <c r="F52" s="215"/>
      <c r="G52" s="216"/>
      <c r="H52" s="216"/>
      <c r="I52" s="216"/>
      <c r="J52" s="216"/>
      <c r="K52" s="216"/>
      <c r="L52" s="216"/>
      <c r="M52" s="216"/>
      <c r="N52" s="216"/>
      <c r="O52" s="216"/>
      <c r="P52" s="216"/>
      <c r="Q52" s="216"/>
      <c r="R52" s="216"/>
    </row>
    <row r="53" spans="1:18" s="211" customFormat="1" ht="15.75" customHeight="1">
      <c r="A53" s="219" t="s">
        <v>221</v>
      </c>
      <c r="B53" s="220" t="s">
        <v>272</v>
      </c>
      <c r="C53" s="221"/>
      <c r="D53" s="222">
        <f>D49+D50</f>
        <v>1019579.7699999991</v>
      </c>
      <c r="E53" s="222">
        <f>E49+E50</f>
        <v>737792.0699999996</v>
      </c>
      <c r="F53" s="222">
        <f>F49+F50</f>
        <v>-612332.0899999992</v>
      </c>
      <c r="G53" s="210"/>
      <c r="H53" s="210"/>
      <c r="I53" s="210"/>
      <c r="J53" s="210"/>
      <c r="K53" s="210"/>
      <c r="L53" s="210"/>
      <c r="M53" s="210"/>
      <c r="N53" s="210"/>
      <c r="O53" s="210"/>
      <c r="P53" s="210"/>
      <c r="Q53" s="210"/>
      <c r="R53" s="210"/>
    </row>
    <row r="54" spans="1:18" s="211" customFormat="1" ht="18" customHeight="1">
      <c r="A54" s="219" t="s">
        <v>222</v>
      </c>
      <c r="B54" s="220" t="s">
        <v>273</v>
      </c>
      <c r="C54" s="221"/>
      <c r="D54" s="228">
        <v>0</v>
      </c>
      <c r="E54" s="228">
        <v>0</v>
      </c>
      <c r="F54" s="228">
        <v>0</v>
      </c>
      <c r="G54" s="210"/>
      <c r="H54" s="210"/>
      <c r="I54" s="210"/>
      <c r="J54" s="210"/>
      <c r="K54" s="210"/>
      <c r="L54" s="210"/>
      <c r="M54" s="210"/>
      <c r="N54" s="210"/>
      <c r="O54" s="210"/>
      <c r="P54" s="210"/>
      <c r="Q54" s="210"/>
      <c r="R54" s="210"/>
    </row>
    <row r="55" spans="1:18" s="211" customFormat="1" ht="24.75" customHeight="1">
      <c r="A55" s="229" t="s">
        <v>223</v>
      </c>
      <c r="B55" s="230" t="s">
        <v>274</v>
      </c>
      <c r="C55" s="231"/>
      <c r="D55" s="232"/>
      <c r="E55" s="232"/>
      <c r="F55" s="232"/>
      <c r="G55" s="210"/>
      <c r="H55" s="210"/>
      <c r="I55" s="210"/>
      <c r="J55" s="210"/>
      <c r="K55" s="210"/>
      <c r="L55" s="210"/>
      <c r="M55" s="210"/>
      <c r="N55" s="210"/>
      <c r="O55" s="210"/>
      <c r="P55" s="210"/>
      <c r="Q55" s="210"/>
      <c r="R55" s="210"/>
    </row>
    <row r="56" spans="1:18" s="211" customFormat="1" ht="25.5" customHeight="1">
      <c r="A56" s="233" t="s">
        <v>224</v>
      </c>
      <c r="B56" s="234" t="s">
        <v>275</v>
      </c>
      <c r="C56" s="235"/>
      <c r="D56" s="236">
        <f>D53-D54-D55</f>
        <v>1019579.7699999991</v>
      </c>
      <c r="E56" s="236">
        <f>E53-E54-E55</f>
        <v>737792.0699999996</v>
      </c>
      <c r="F56" s="236">
        <f>F53-F54-F55</f>
        <v>-612332.0899999992</v>
      </c>
      <c r="G56" s="210"/>
      <c r="H56" s="210"/>
      <c r="I56" s="210"/>
      <c r="J56" s="210"/>
      <c r="K56" s="210"/>
      <c r="L56" s="210"/>
      <c r="M56" s="210"/>
      <c r="N56" s="210"/>
      <c r="O56" s="210"/>
      <c r="P56" s="210"/>
      <c r="Q56" s="210"/>
      <c r="R56" s="210"/>
    </row>
    <row r="57" spans="1:18" s="188" customFormat="1" ht="10.5">
      <c r="A57" s="187" t="str">
        <f>RZiS_k!A52</f>
        <v>Miejsce i data sporządzenia</v>
      </c>
      <c r="G57" s="168"/>
      <c r="H57" s="168"/>
      <c r="I57" s="168"/>
      <c r="J57" s="168"/>
      <c r="K57" s="168"/>
      <c r="L57" s="168"/>
      <c r="M57" s="168"/>
      <c r="N57" s="168"/>
      <c r="O57" s="168"/>
      <c r="P57" s="168"/>
      <c r="Q57" s="168"/>
      <c r="R57" s="168"/>
    </row>
    <row r="58" spans="1:18" s="191" customFormat="1" ht="10.5">
      <c r="A58" s="189" t="s">
        <v>166</v>
      </c>
      <c r="G58" s="190"/>
      <c r="H58" s="190"/>
      <c r="I58" s="190"/>
      <c r="J58" s="190"/>
      <c r="K58" s="190"/>
      <c r="L58" s="190"/>
      <c r="M58" s="190"/>
      <c r="N58" s="190"/>
      <c r="O58" s="190"/>
      <c r="P58" s="190"/>
      <c r="Q58" s="190"/>
      <c r="R58" s="190"/>
    </row>
    <row r="59" spans="1:18" s="191" customFormat="1" ht="12.75">
      <c r="A59" s="189" t="str">
        <f>RZiS_k!A54</f>
        <v>Podpis osoby sporządzającej:</v>
      </c>
      <c r="E59" s="237"/>
      <c r="F59" s="237"/>
      <c r="G59" s="190"/>
      <c r="H59" s="190"/>
      <c r="I59" s="190"/>
      <c r="J59" s="190"/>
      <c r="K59" s="190"/>
      <c r="L59" s="190"/>
      <c r="M59" s="190"/>
      <c r="N59" s="190"/>
      <c r="O59" s="190"/>
      <c r="P59" s="190"/>
      <c r="Q59" s="190"/>
      <c r="R59" s="190"/>
    </row>
    <row r="60" spans="1:6" s="190" customFormat="1" ht="12.75">
      <c r="A60" s="192"/>
      <c r="E60" s="238"/>
      <c r="F60" s="238"/>
    </row>
    <row r="61" s="190" customFormat="1" ht="10.5">
      <c r="A61" s="192"/>
    </row>
    <row r="62" s="190" customFormat="1" ht="10.5">
      <c r="A62" s="192"/>
    </row>
    <row r="63" s="190" customFormat="1" ht="10.5">
      <c r="A63" s="192"/>
    </row>
    <row r="64" s="190" customFormat="1" ht="10.5">
      <c r="A64" s="192"/>
    </row>
    <row r="65" s="190" customFormat="1" ht="10.5">
      <c r="A65" s="192"/>
    </row>
    <row r="66" s="190" customFormat="1" ht="10.5">
      <c r="A66" s="192"/>
    </row>
    <row r="67" s="190" customFormat="1" ht="10.5">
      <c r="A67" s="192"/>
    </row>
    <row r="68" s="190" customFormat="1" ht="10.5">
      <c r="A68" s="192"/>
    </row>
    <row r="69" s="190" customFormat="1" ht="10.5">
      <c r="A69" s="192"/>
    </row>
    <row r="70" s="190" customFormat="1" ht="10.5">
      <c r="A70" s="192"/>
    </row>
    <row r="71" s="190" customFormat="1" ht="10.5">
      <c r="A71" s="192"/>
    </row>
    <row r="72" s="190" customFormat="1" ht="10.5">
      <c r="A72" s="192"/>
    </row>
    <row r="73" spans="1:2" s="190" customFormat="1" ht="10.5">
      <c r="A73" s="192"/>
      <c r="B73" s="190" t="s">
        <v>212</v>
      </c>
    </row>
    <row r="74" s="190" customFormat="1" ht="10.5">
      <c r="A74" s="192"/>
    </row>
    <row r="75" s="190" customFormat="1" ht="10.5">
      <c r="A75" s="192"/>
    </row>
    <row r="76" s="190" customFormat="1" ht="10.5">
      <c r="A76" s="192"/>
    </row>
    <row r="77" s="190" customFormat="1" ht="10.5">
      <c r="A77" s="192"/>
    </row>
    <row r="78" s="190" customFormat="1" ht="10.5">
      <c r="A78" s="192"/>
    </row>
    <row r="79" s="190" customFormat="1" ht="10.5">
      <c r="A79" s="192"/>
    </row>
    <row r="80" s="190" customFormat="1" ht="10.5">
      <c r="A80" s="192"/>
    </row>
    <row r="81" s="190" customFormat="1" ht="10.5">
      <c r="A81" s="192"/>
    </row>
    <row r="82" s="190" customFormat="1" ht="10.5">
      <c r="A82" s="192"/>
    </row>
    <row r="83" s="190" customFormat="1" ht="10.5">
      <c r="A83" s="192"/>
    </row>
    <row r="84" s="190" customFormat="1" ht="10.5">
      <c r="A84" s="192"/>
    </row>
    <row r="85" s="190" customFormat="1" ht="10.5">
      <c r="A85" s="192"/>
    </row>
    <row r="86" s="190" customFormat="1" ht="10.5">
      <c r="A86" s="192"/>
    </row>
    <row r="87" s="190" customFormat="1" ht="10.5">
      <c r="A87" s="192"/>
    </row>
    <row r="88" s="190" customFormat="1" ht="10.5">
      <c r="A88" s="192"/>
    </row>
    <row r="89" s="190" customFormat="1" ht="10.5">
      <c r="A89" s="192"/>
    </row>
    <row r="90" s="190" customFormat="1" ht="10.5">
      <c r="A90" s="192"/>
    </row>
    <row r="91" s="190" customFormat="1" ht="10.5">
      <c r="A91" s="192"/>
    </row>
    <row r="92" s="190" customFormat="1" ht="10.5">
      <c r="A92" s="192"/>
    </row>
    <row r="93" s="190" customFormat="1" ht="10.5">
      <c r="A93" s="192"/>
    </row>
    <row r="94" s="190" customFormat="1" ht="10.5">
      <c r="A94" s="192"/>
    </row>
    <row r="95" s="190" customFormat="1" ht="10.5">
      <c r="A95" s="192"/>
    </row>
    <row r="96" s="190" customFormat="1" ht="10.5">
      <c r="A96" s="192"/>
    </row>
    <row r="97" s="190" customFormat="1" ht="10.5">
      <c r="A97" s="192"/>
    </row>
    <row r="98" s="190" customFormat="1" ht="10.5">
      <c r="A98" s="192"/>
    </row>
    <row r="99" s="190" customFormat="1" ht="10.5">
      <c r="A99" s="192"/>
    </row>
    <row r="100" s="190" customFormat="1" ht="10.5">
      <c r="A100" s="192"/>
    </row>
    <row r="101" s="190" customFormat="1" ht="10.5">
      <c r="A101" s="192"/>
    </row>
    <row r="102" s="190" customFormat="1" ht="10.5">
      <c r="A102" s="192"/>
    </row>
    <row r="103" s="190" customFormat="1" ht="10.5">
      <c r="A103" s="192"/>
    </row>
    <row r="104" s="190" customFormat="1" ht="10.5">
      <c r="A104" s="192"/>
    </row>
    <row r="105" s="190" customFormat="1" ht="10.5">
      <c r="A105" s="192"/>
    </row>
    <row r="106" s="190" customFormat="1" ht="10.5">
      <c r="A106" s="192"/>
    </row>
    <row r="107" s="190" customFormat="1" ht="10.5">
      <c r="A107" s="192"/>
    </row>
    <row r="108" s="190" customFormat="1" ht="10.5">
      <c r="A108" s="192"/>
    </row>
    <row r="109" s="190" customFormat="1" ht="10.5">
      <c r="A109" s="192"/>
    </row>
    <row r="110" s="190" customFormat="1" ht="10.5">
      <c r="A110" s="192"/>
    </row>
    <row r="111" s="190" customFormat="1" ht="10.5">
      <c r="A111" s="192"/>
    </row>
    <row r="112" s="190" customFormat="1" ht="10.5">
      <c r="A112" s="192"/>
    </row>
    <row r="113" s="190" customFormat="1" ht="10.5">
      <c r="A113" s="192"/>
    </row>
    <row r="114" s="190" customFormat="1" ht="10.5">
      <c r="A114" s="192"/>
    </row>
    <row r="115" s="190" customFormat="1" ht="10.5">
      <c r="A115" s="192"/>
    </row>
    <row r="116" s="190" customFormat="1" ht="10.5">
      <c r="A116" s="192"/>
    </row>
    <row r="117" s="190" customFormat="1" ht="10.5">
      <c r="A117" s="192"/>
    </row>
    <row r="118" s="190" customFormat="1" ht="10.5">
      <c r="A118" s="192"/>
    </row>
    <row r="119" s="190" customFormat="1" ht="10.5">
      <c r="A119" s="192"/>
    </row>
    <row r="120" s="190" customFormat="1" ht="10.5">
      <c r="A120" s="192"/>
    </row>
    <row r="121" s="190" customFormat="1" ht="10.5">
      <c r="A121" s="192"/>
    </row>
    <row r="122" s="190" customFormat="1" ht="10.5">
      <c r="A122" s="192"/>
    </row>
    <row r="123" s="190" customFormat="1" ht="10.5">
      <c r="A123" s="192"/>
    </row>
    <row r="124" s="190" customFormat="1" ht="10.5">
      <c r="A124" s="192"/>
    </row>
    <row r="125" s="190" customFormat="1" ht="10.5">
      <c r="A125" s="192"/>
    </row>
    <row r="126" s="190" customFormat="1" ht="10.5">
      <c r="A126" s="192"/>
    </row>
    <row r="127" s="190" customFormat="1" ht="10.5">
      <c r="A127" s="192"/>
    </row>
    <row r="128" s="190" customFormat="1" ht="10.5">
      <c r="A128" s="192"/>
    </row>
    <row r="129" s="190" customFormat="1" ht="10.5">
      <c r="A129" s="192"/>
    </row>
    <row r="130" s="190" customFormat="1" ht="10.5">
      <c r="A130" s="192"/>
    </row>
    <row r="131" s="190" customFormat="1" ht="10.5">
      <c r="A131" s="192"/>
    </row>
    <row r="132" s="190" customFormat="1" ht="10.5">
      <c r="A132" s="192"/>
    </row>
    <row r="133" s="190" customFormat="1" ht="10.5">
      <c r="A133" s="192"/>
    </row>
    <row r="134" s="190" customFormat="1" ht="10.5">
      <c r="A134" s="192"/>
    </row>
    <row r="135" s="190" customFormat="1" ht="10.5">
      <c r="A135" s="192"/>
    </row>
    <row r="136" s="35" customFormat="1" ht="12.75">
      <c r="A136" s="193"/>
    </row>
    <row r="137" s="35" customFormat="1" ht="12.75">
      <c r="A137" s="193"/>
    </row>
    <row r="138" s="35" customFormat="1" ht="12.75">
      <c r="A138" s="193"/>
    </row>
    <row r="139" s="35" customFormat="1" ht="12.75">
      <c r="A139" s="193"/>
    </row>
    <row r="140" s="35" customFormat="1" ht="12.75">
      <c r="A140" s="193"/>
    </row>
    <row r="141" s="35" customFormat="1" ht="12.75">
      <c r="A141" s="193"/>
    </row>
    <row r="142" s="35" customFormat="1" ht="12.75">
      <c r="A142" s="193"/>
    </row>
    <row r="143" s="35" customFormat="1" ht="12.75">
      <c r="A143" s="193"/>
    </row>
    <row r="144" s="35" customFormat="1" ht="12.75">
      <c r="A144" s="193"/>
    </row>
    <row r="145" s="35" customFormat="1" ht="12.75">
      <c r="A145" s="193"/>
    </row>
    <row r="146" s="35" customFormat="1" ht="12.75">
      <c r="A146" s="193"/>
    </row>
    <row r="147" s="35" customFormat="1" ht="12.75">
      <c r="A147" s="193"/>
    </row>
    <row r="148" s="35" customFormat="1" ht="12.75">
      <c r="A148" s="193"/>
    </row>
    <row r="149" s="35" customFormat="1" ht="12.75">
      <c r="A149" s="193"/>
    </row>
    <row r="150" s="35" customFormat="1" ht="12.75">
      <c r="A150" s="193"/>
    </row>
    <row r="151" s="35" customFormat="1" ht="12.75">
      <c r="A151" s="193"/>
    </row>
    <row r="152" s="35" customFormat="1" ht="12.75">
      <c r="A152" s="193"/>
    </row>
    <row r="153" s="35" customFormat="1" ht="12.75">
      <c r="A153" s="193"/>
    </row>
    <row r="154" s="35" customFormat="1" ht="12.75">
      <c r="A154" s="193"/>
    </row>
    <row r="155" s="35" customFormat="1" ht="12.75">
      <c r="A155" s="193"/>
    </row>
    <row r="156" s="35" customFormat="1" ht="12.75">
      <c r="A156" s="193"/>
    </row>
    <row r="157" s="35" customFormat="1" ht="12.75">
      <c r="A157" s="193"/>
    </row>
    <row r="158" s="35" customFormat="1" ht="12.75">
      <c r="A158" s="193"/>
    </row>
    <row r="159" s="35" customFormat="1" ht="12.75">
      <c r="A159" s="193"/>
    </row>
    <row r="160" s="35" customFormat="1" ht="12.75">
      <c r="A160" s="193"/>
    </row>
    <row r="161" s="35" customFormat="1" ht="12.75">
      <c r="A161" s="193"/>
    </row>
    <row r="162" s="35" customFormat="1" ht="12.75">
      <c r="A162" s="193"/>
    </row>
    <row r="163" s="35" customFormat="1" ht="12.75">
      <c r="A163" s="193"/>
    </row>
    <row r="164" s="35" customFormat="1" ht="12.75">
      <c r="A164" s="193"/>
    </row>
    <row r="165" s="35" customFormat="1" ht="12.75">
      <c r="A165" s="193"/>
    </row>
    <row r="166" s="35" customFormat="1" ht="12.75">
      <c r="A166" s="193"/>
    </row>
    <row r="167" s="35" customFormat="1" ht="12.75">
      <c r="A167" s="193"/>
    </row>
    <row r="168" s="35" customFormat="1" ht="12.75">
      <c r="A168" s="193"/>
    </row>
    <row r="169" s="35" customFormat="1" ht="12.75">
      <c r="A169" s="193"/>
    </row>
    <row r="170" s="35" customFormat="1" ht="12.75">
      <c r="A170" s="193"/>
    </row>
    <row r="171" s="35" customFormat="1" ht="12.75">
      <c r="A171" s="193"/>
    </row>
    <row r="172" s="35" customFormat="1" ht="12.75">
      <c r="A172" s="193"/>
    </row>
    <row r="173" s="35" customFormat="1" ht="12.75">
      <c r="A173" s="193"/>
    </row>
    <row r="174" s="35" customFormat="1" ht="12.75">
      <c r="A174" s="193"/>
    </row>
    <row r="175" s="35" customFormat="1" ht="12.75">
      <c r="A175" s="193"/>
    </row>
    <row r="176" s="35" customFormat="1" ht="12.75">
      <c r="A176" s="193"/>
    </row>
    <row r="177" s="35" customFormat="1" ht="12.75">
      <c r="A177" s="193"/>
    </row>
    <row r="178" s="35" customFormat="1" ht="12.75">
      <c r="A178" s="193"/>
    </row>
    <row r="179" s="35" customFormat="1" ht="12.75">
      <c r="A179" s="193"/>
    </row>
    <row r="180" s="35" customFormat="1" ht="12.75">
      <c r="A180" s="193"/>
    </row>
    <row r="181" s="35" customFormat="1" ht="12.75">
      <c r="A181" s="193"/>
    </row>
    <row r="182" s="35" customFormat="1" ht="12.75">
      <c r="A182" s="193"/>
    </row>
    <row r="183" s="35" customFormat="1" ht="12.75">
      <c r="A183" s="193"/>
    </row>
    <row r="184" s="35" customFormat="1" ht="12.75">
      <c r="A184" s="193"/>
    </row>
    <row r="185" s="35" customFormat="1" ht="12.75">
      <c r="A185" s="193"/>
    </row>
    <row r="186" s="35" customFormat="1" ht="12.75">
      <c r="A186" s="193"/>
    </row>
    <row r="187" s="35" customFormat="1" ht="12.75">
      <c r="A187" s="193"/>
    </row>
    <row r="188" s="35" customFormat="1" ht="12.75">
      <c r="A188" s="193"/>
    </row>
    <row r="189" s="35" customFormat="1" ht="12.75">
      <c r="A189" s="193"/>
    </row>
    <row r="190" s="35" customFormat="1" ht="12.75">
      <c r="A190" s="193"/>
    </row>
    <row r="191" s="35" customFormat="1" ht="12.75">
      <c r="A191" s="193"/>
    </row>
    <row r="192" s="35" customFormat="1" ht="12.75">
      <c r="A192" s="193"/>
    </row>
    <row r="193" s="35" customFormat="1" ht="12.75">
      <c r="A193" s="193"/>
    </row>
    <row r="194" s="35" customFormat="1" ht="12.75">
      <c r="A194" s="193"/>
    </row>
    <row r="195" s="35" customFormat="1" ht="12.75">
      <c r="A195" s="193"/>
    </row>
    <row r="196" s="35" customFormat="1" ht="12.75">
      <c r="A196" s="193"/>
    </row>
    <row r="197" s="35" customFormat="1" ht="12.75">
      <c r="A197" s="193"/>
    </row>
    <row r="198" s="35" customFormat="1" ht="12.75">
      <c r="A198" s="193"/>
    </row>
    <row r="199" s="35" customFormat="1" ht="12.75">
      <c r="A199" s="193"/>
    </row>
    <row r="200" s="35" customFormat="1" ht="12.75">
      <c r="A200" s="193"/>
    </row>
    <row r="201" s="35" customFormat="1" ht="12.75">
      <c r="A201" s="193"/>
    </row>
  </sheetData>
  <mergeCells count="10">
    <mergeCell ref="A4:E4"/>
    <mergeCell ref="A5:E5"/>
    <mergeCell ref="A6:A8"/>
    <mergeCell ref="B6:B8"/>
    <mergeCell ref="C6:C8"/>
    <mergeCell ref="D7:D8"/>
    <mergeCell ref="E7:E8"/>
    <mergeCell ref="F7:F8"/>
    <mergeCell ref="E59:F59"/>
    <mergeCell ref="E60:F60"/>
  </mergeCells>
  <printOptions horizontalCentered="1"/>
  <pageMargins left="0.19652777777777777" right="0.19652777777777777" top="0.39375" bottom="0.39375" header="0" footer="0.5118055555555556"/>
  <pageSetup horizontalDpi="300" verticalDpi="300" orientation="portrait" paperSize="9" scale="78"/>
  <headerFooter alignWithMargins="0">
    <oddHeader>&amp;L&amp;"Arial,Kursywa"&amp;8Sprawozdanie finansowe za 2006 rok Samodzielnego  Publicznego Zespołu Przychodni Secjalistycznych we Włocławku</oddHeader>
  </headerFooter>
</worksheet>
</file>

<file path=xl/worksheets/sheet6.xml><?xml version="1.0" encoding="utf-8"?>
<worksheet xmlns="http://schemas.openxmlformats.org/spreadsheetml/2006/main" xmlns:r="http://schemas.openxmlformats.org/officeDocument/2006/relationships">
  <sheetPr codeName="Arkusz2"/>
  <dimension ref="A3:I79"/>
  <sheetViews>
    <sheetView workbookViewId="0" topLeftCell="A1">
      <selection activeCell="A1" sqref="A1"/>
    </sheetView>
  </sheetViews>
  <sheetFormatPr defaultColWidth="9.00390625" defaultRowHeight="12.75"/>
  <cols>
    <col min="1" max="1" width="9.125" style="239" customWidth="1"/>
    <col min="2" max="2" width="81.375" style="240" customWidth="1"/>
    <col min="3" max="16384" width="9.125" style="241" customWidth="1"/>
  </cols>
  <sheetData>
    <row r="2" ht="20.25" customHeight="1"/>
    <row r="3" spans="1:2" ht="20.25" customHeight="1">
      <c r="A3" s="242" t="s">
        <v>276</v>
      </c>
      <c r="B3" s="243" t="s">
        <v>277</v>
      </c>
    </row>
    <row r="4" spans="1:2" s="246" customFormat="1" ht="30" customHeight="1">
      <c r="A4" s="244" t="s">
        <v>278</v>
      </c>
      <c r="B4" s="245" t="s">
        <v>279</v>
      </c>
    </row>
    <row r="5" spans="1:2" s="246" customFormat="1" ht="30" customHeight="1">
      <c r="A5" s="244" t="s">
        <v>280</v>
      </c>
      <c r="B5" s="245" t="s">
        <v>281</v>
      </c>
    </row>
    <row r="6" spans="1:2" s="246" customFormat="1" ht="30" customHeight="1">
      <c r="A6" s="244" t="s">
        <v>282</v>
      </c>
      <c r="B6" s="245" t="s">
        <v>283</v>
      </c>
    </row>
    <row r="7" spans="1:2" s="246" customFormat="1" ht="30" customHeight="1">
      <c r="A7" s="244" t="s">
        <v>284</v>
      </c>
      <c r="B7" s="245" t="s">
        <v>285</v>
      </c>
    </row>
    <row r="8" spans="1:2" s="249" customFormat="1" ht="30" customHeight="1">
      <c r="A8" s="247" t="s">
        <v>286</v>
      </c>
      <c r="B8" s="248" t="s">
        <v>287</v>
      </c>
    </row>
    <row r="9" spans="1:2" s="249" customFormat="1" ht="30" customHeight="1">
      <c r="A9" s="247" t="s">
        <v>288</v>
      </c>
      <c r="B9" s="248" t="s">
        <v>289</v>
      </c>
    </row>
    <row r="10" spans="1:2" s="249" customFormat="1" ht="30" customHeight="1">
      <c r="A10" s="247" t="s">
        <v>290</v>
      </c>
      <c r="B10" s="248" t="s">
        <v>291</v>
      </c>
    </row>
    <row r="11" spans="1:2" ht="30" customHeight="1">
      <c r="A11" s="247" t="s">
        <v>292</v>
      </c>
      <c r="B11" s="248" t="s">
        <v>293</v>
      </c>
    </row>
    <row r="12" spans="1:2" ht="30" customHeight="1">
      <c r="A12" s="247" t="s">
        <v>294</v>
      </c>
      <c r="B12" s="248" t="s">
        <v>295</v>
      </c>
    </row>
    <row r="13" spans="1:2" ht="30" customHeight="1">
      <c r="A13" s="247" t="s">
        <v>296</v>
      </c>
      <c r="B13" s="248" t="s">
        <v>297</v>
      </c>
    </row>
    <row r="14" spans="1:2" ht="30" customHeight="1">
      <c r="A14" s="247" t="s">
        <v>298</v>
      </c>
      <c r="B14" s="248" t="s">
        <v>299</v>
      </c>
    </row>
    <row r="15" spans="1:2" s="249" customFormat="1" ht="30" customHeight="1">
      <c r="A15" s="247" t="s">
        <v>300</v>
      </c>
      <c r="B15" s="248" t="s">
        <v>301</v>
      </c>
    </row>
    <row r="16" spans="1:2" ht="30" customHeight="1">
      <c r="A16" s="247" t="s">
        <v>302</v>
      </c>
      <c r="B16" s="248" t="s">
        <v>303</v>
      </c>
    </row>
    <row r="17" spans="1:2" ht="30" customHeight="1">
      <c r="A17" s="247" t="s">
        <v>304</v>
      </c>
      <c r="B17" s="248" t="s">
        <v>305</v>
      </c>
    </row>
    <row r="18" spans="1:2" ht="30" customHeight="1">
      <c r="A18" s="247" t="s">
        <v>306</v>
      </c>
      <c r="B18" s="248" t="s">
        <v>307</v>
      </c>
    </row>
    <row r="19" spans="1:2" ht="30" customHeight="1">
      <c r="A19" s="250" t="s">
        <v>308</v>
      </c>
      <c r="B19" s="251" t="s">
        <v>309</v>
      </c>
    </row>
    <row r="20" spans="1:2" ht="30" customHeight="1">
      <c r="A20" s="250" t="s">
        <v>310</v>
      </c>
      <c r="B20" s="251" t="s">
        <v>311</v>
      </c>
    </row>
    <row r="21" spans="1:2" ht="30" customHeight="1">
      <c r="A21" s="250" t="s">
        <v>312</v>
      </c>
      <c r="B21" s="251" t="s">
        <v>313</v>
      </c>
    </row>
    <row r="22" spans="1:2" ht="30" customHeight="1">
      <c r="A22" s="250" t="s">
        <v>314</v>
      </c>
      <c r="B22" s="251" t="s">
        <v>315</v>
      </c>
    </row>
    <row r="23" spans="1:2" ht="30" customHeight="1">
      <c r="A23" s="250" t="s">
        <v>316</v>
      </c>
      <c r="B23" s="251" t="s">
        <v>317</v>
      </c>
    </row>
    <row r="24" spans="1:2" ht="30" customHeight="1">
      <c r="A24" s="250" t="s">
        <v>318</v>
      </c>
      <c r="B24" s="251" t="s">
        <v>319</v>
      </c>
    </row>
    <row r="25" spans="1:2" ht="30" customHeight="1">
      <c r="A25" s="250" t="s">
        <v>320</v>
      </c>
      <c r="B25" s="251" t="s">
        <v>321</v>
      </c>
    </row>
    <row r="26" spans="1:2" s="246" customFormat="1" ht="30" customHeight="1">
      <c r="A26" s="244" t="s">
        <v>322</v>
      </c>
      <c r="B26" s="245" t="s">
        <v>323</v>
      </c>
    </row>
    <row r="27" spans="1:2" ht="30" customHeight="1">
      <c r="A27" s="247" t="s">
        <v>324</v>
      </c>
      <c r="B27" s="248" t="s">
        <v>325</v>
      </c>
    </row>
    <row r="28" spans="1:2" ht="30" customHeight="1">
      <c r="A28" s="247" t="s">
        <v>326</v>
      </c>
      <c r="B28" s="248" t="s">
        <v>327</v>
      </c>
    </row>
    <row r="29" spans="1:2" ht="30" customHeight="1">
      <c r="A29" s="247" t="s">
        <v>328</v>
      </c>
      <c r="B29" s="248" t="s">
        <v>329</v>
      </c>
    </row>
    <row r="30" spans="1:2" ht="30" customHeight="1">
      <c r="A30" s="247" t="s">
        <v>330</v>
      </c>
      <c r="B30" s="248" t="s">
        <v>331</v>
      </c>
    </row>
    <row r="31" spans="1:2" ht="30" customHeight="1">
      <c r="A31" s="247" t="s">
        <v>332</v>
      </c>
      <c r="B31" s="248" t="s">
        <v>333</v>
      </c>
    </row>
    <row r="32" spans="1:2" ht="30" customHeight="1">
      <c r="A32" s="247" t="s">
        <v>334</v>
      </c>
      <c r="B32" s="248" t="s">
        <v>335</v>
      </c>
    </row>
    <row r="33" spans="1:2" s="253" customFormat="1" ht="30" customHeight="1">
      <c r="A33" s="247" t="s">
        <v>336</v>
      </c>
      <c r="B33" s="252" t="s">
        <v>337</v>
      </c>
    </row>
    <row r="34" spans="1:2" ht="30" customHeight="1">
      <c r="A34" s="247" t="s">
        <v>338</v>
      </c>
      <c r="B34" s="252" t="s">
        <v>339</v>
      </c>
    </row>
    <row r="35" spans="1:2" ht="30" customHeight="1">
      <c r="A35" s="247" t="s">
        <v>340</v>
      </c>
      <c r="B35" s="254" t="s">
        <v>341</v>
      </c>
    </row>
    <row r="36" spans="1:2" ht="30" customHeight="1">
      <c r="A36" s="247" t="s">
        <v>342</v>
      </c>
      <c r="B36" s="255" t="s">
        <v>343</v>
      </c>
    </row>
    <row r="37" spans="1:2" ht="30" customHeight="1">
      <c r="A37" s="247" t="s">
        <v>344</v>
      </c>
      <c r="B37" s="254" t="s">
        <v>345</v>
      </c>
    </row>
    <row r="38" spans="1:2" ht="30" customHeight="1">
      <c r="A38" s="247" t="s">
        <v>346</v>
      </c>
      <c r="B38" s="248" t="s">
        <v>347</v>
      </c>
    </row>
    <row r="39" spans="1:2" ht="30" customHeight="1">
      <c r="A39" s="247" t="s">
        <v>348</v>
      </c>
      <c r="B39" s="248" t="s">
        <v>349</v>
      </c>
    </row>
    <row r="40" spans="1:2" ht="30" customHeight="1">
      <c r="A40" s="247" t="s">
        <v>350</v>
      </c>
      <c r="B40" s="248" t="s">
        <v>351</v>
      </c>
    </row>
    <row r="41" spans="1:2" ht="30" customHeight="1">
      <c r="A41" s="247" t="s">
        <v>352</v>
      </c>
      <c r="B41" s="248" t="s">
        <v>353</v>
      </c>
    </row>
    <row r="42" spans="1:2" s="246" customFormat="1" ht="30" customHeight="1">
      <c r="A42" s="244" t="s">
        <v>354</v>
      </c>
      <c r="B42" s="245" t="s">
        <v>355</v>
      </c>
    </row>
    <row r="43" spans="1:2" ht="30" customHeight="1">
      <c r="A43" s="247" t="s">
        <v>356</v>
      </c>
      <c r="B43" s="251" t="s">
        <v>357</v>
      </c>
    </row>
    <row r="44" spans="1:2" ht="30" customHeight="1">
      <c r="A44" s="247" t="s">
        <v>358</v>
      </c>
      <c r="B44" s="251" t="s">
        <v>359</v>
      </c>
    </row>
    <row r="45" spans="1:2" ht="30" customHeight="1">
      <c r="A45" s="247" t="s">
        <v>360</v>
      </c>
      <c r="B45" s="251" t="s">
        <v>361</v>
      </c>
    </row>
    <row r="46" spans="1:2" ht="30" customHeight="1">
      <c r="A46" s="247" t="s">
        <v>362</v>
      </c>
      <c r="B46" s="251" t="s">
        <v>363</v>
      </c>
    </row>
    <row r="47" spans="1:2" ht="30" customHeight="1">
      <c r="A47" s="247" t="s">
        <v>364</v>
      </c>
      <c r="B47" s="251" t="s">
        <v>365</v>
      </c>
    </row>
    <row r="48" spans="1:2" ht="30" customHeight="1">
      <c r="A48" s="247" t="s">
        <v>366</v>
      </c>
      <c r="B48" s="248" t="s">
        <v>367</v>
      </c>
    </row>
    <row r="49" spans="1:2" ht="30" customHeight="1">
      <c r="A49" s="250" t="s">
        <v>368</v>
      </c>
      <c r="B49" s="251" t="s">
        <v>369</v>
      </c>
    </row>
    <row r="50" spans="1:2" ht="30" customHeight="1">
      <c r="A50" s="250" t="s">
        <v>370</v>
      </c>
      <c r="B50" s="251" t="s">
        <v>307</v>
      </c>
    </row>
    <row r="51" spans="1:2" ht="30" customHeight="1">
      <c r="A51" s="250" t="s">
        <v>371</v>
      </c>
      <c r="B51" s="251" t="s">
        <v>372</v>
      </c>
    </row>
    <row r="52" spans="1:2" ht="30" customHeight="1">
      <c r="A52" s="250" t="s">
        <v>373</v>
      </c>
      <c r="B52" s="251" t="s">
        <v>374</v>
      </c>
    </row>
    <row r="53" spans="1:2" ht="30" customHeight="1">
      <c r="A53" s="242" t="s">
        <v>375</v>
      </c>
      <c r="B53" s="245" t="s">
        <v>376</v>
      </c>
    </row>
    <row r="54" spans="1:2" s="256" customFormat="1" ht="30" customHeight="1">
      <c r="A54" s="247" t="s">
        <v>377</v>
      </c>
      <c r="B54" s="248" t="s">
        <v>378</v>
      </c>
    </row>
    <row r="55" spans="1:2" s="256" customFormat="1" ht="30" customHeight="1">
      <c r="A55" s="247" t="s">
        <v>379</v>
      </c>
      <c r="B55" s="248" t="s">
        <v>380</v>
      </c>
    </row>
    <row r="56" spans="1:2" s="256" customFormat="1" ht="30" customHeight="1">
      <c r="A56" s="247" t="s">
        <v>381</v>
      </c>
      <c r="B56" s="248" t="s">
        <v>382</v>
      </c>
    </row>
    <row r="57" spans="1:2" s="256" customFormat="1" ht="30" customHeight="1">
      <c r="A57" s="247" t="s">
        <v>383</v>
      </c>
      <c r="B57" s="248" t="s">
        <v>384</v>
      </c>
    </row>
    <row r="58" spans="1:2" s="256" customFormat="1" ht="30" customHeight="1">
      <c r="A58" s="247" t="s">
        <v>385</v>
      </c>
      <c r="B58" s="257" t="s">
        <v>386</v>
      </c>
    </row>
    <row r="59" spans="1:2" s="256" customFormat="1" ht="30" customHeight="1">
      <c r="A59" s="247" t="s">
        <v>387</v>
      </c>
      <c r="B59" s="257" t="s">
        <v>388</v>
      </c>
    </row>
    <row r="60" spans="1:2" s="256" customFormat="1" ht="30" customHeight="1">
      <c r="A60" s="247" t="s">
        <v>389</v>
      </c>
      <c r="B60" s="248" t="s">
        <v>390</v>
      </c>
    </row>
    <row r="61" spans="1:9" s="256" customFormat="1" ht="30" customHeight="1">
      <c r="A61" s="247" t="s">
        <v>391</v>
      </c>
      <c r="B61" s="248" t="s">
        <v>392</v>
      </c>
      <c r="C61" s="258"/>
      <c r="D61" s="258"/>
      <c r="E61" s="258"/>
      <c r="F61" s="258"/>
      <c r="G61" s="258"/>
      <c r="H61" s="258"/>
      <c r="I61" s="258"/>
    </row>
    <row r="62" spans="1:2" s="256" customFormat="1" ht="30" customHeight="1">
      <c r="A62" s="247" t="s">
        <v>393</v>
      </c>
      <c r="B62" s="259" t="s">
        <v>394</v>
      </c>
    </row>
    <row r="63" spans="1:2" s="256" customFormat="1" ht="30" customHeight="1">
      <c r="A63" s="247" t="s">
        <v>395</v>
      </c>
      <c r="B63" s="248" t="s">
        <v>396</v>
      </c>
    </row>
    <row r="64" spans="1:2" s="256" customFormat="1" ht="30" customHeight="1">
      <c r="A64" s="247" t="s">
        <v>397</v>
      </c>
      <c r="B64" s="260" t="s">
        <v>398</v>
      </c>
    </row>
    <row r="65" spans="1:2" s="256" customFormat="1" ht="30" customHeight="1">
      <c r="A65" s="247" t="s">
        <v>399</v>
      </c>
      <c r="B65" s="248" t="s">
        <v>400</v>
      </c>
    </row>
    <row r="66" spans="1:2" s="256" customFormat="1" ht="30" customHeight="1">
      <c r="A66" s="247" t="s">
        <v>401</v>
      </c>
      <c r="B66" s="261" t="s">
        <v>402</v>
      </c>
    </row>
    <row r="67" spans="1:2" s="256" customFormat="1" ht="30" customHeight="1">
      <c r="A67" s="247" t="s">
        <v>403</v>
      </c>
      <c r="B67" s="261" t="s">
        <v>404</v>
      </c>
    </row>
    <row r="68" spans="1:2" s="256" customFormat="1" ht="30" customHeight="1">
      <c r="A68" s="247" t="s">
        <v>405</v>
      </c>
      <c r="B68" s="248" t="s">
        <v>406</v>
      </c>
    </row>
    <row r="69" spans="1:2" ht="30" customHeight="1">
      <c r="A69" s="247" t="s">
        <v>407</v>
      </c>
      <c r="B69" s="248" t="s">
        <v>408</v>
      </c>
    </row>
    <row r="70" spans="1:2" ht="30" customHeight="1">
      <c r="A70" s="247" t="s">
        <v>409</v>
      </c>
      <c r="B70" s="262" t="s">
        <v>410</v>
      </c>
    </row>
    <row r="71" spans="1:2" ht="30" customHeight="1">
      <c r="A71" s="247" t="s">
        <v>411</v>
      </c>
      <c r="B71" s="262" t="s">
        <v>412</v>
      </c>
    </row>
    <row r="72" spans="1:2" s="256" customFormat="1" ht="30" customHeight="1">
      <c r="A72" s="247" t="s">
        <v>413</v>
      </c>
      <c r="B72" s="259" t="s">
        <v>414</v>
      </c>
    </row>
    <row r="73" spans="1:2" ht="30" customHeight="1">
      <c r="A73" s="242" t="s">
        <v>415</v>
      </c>
      <c r="B73" s="263" t="s">
        <v>416</v>
      </c>
    </row>
    <row r="74" spans="1:2" ht="30" customHeight="1">
      <c r="A74" s="242" t="s">
        <v>417</v>
      </c>
      <c r="B74" s="263" t="s">
        <v>418</v>
      </c>
    </row>
    <row r="75" spans="1:2" s="266" customFormat="1" ht="30" customHeight="1">
      <c r="A75" s="264" t="s">
        <v>419</v>
      </c>
      <c r="B75" s="265" t="s">
        <v>420</v>
      </c>
    </row>
    <row r="76" spans="1:2" s="266" customFormat="1" ht="30" customHeight="1">
      <c r="A76" s="264" t="s">
        <v>421</v>
      </c>
      <c r="B76" s="265" t="s">
        <v>422</v>
      </c>
    </row>
    <row r="77" spans="1:2" ht="30" customHeight="1">
      <c r="A77" s="242" t="s">
        <v>423</v>
      </c>
      <c r="B77" s="265" t="s">
        <v>424</v>
      </c>
    </row>
    <row r="78" spans="1:2" ht="30" customHeight="1">
      <c r="A78" s="242" t="s">
        <v>425</v>
      </c>
      <c r="B78" s="265" t="s">
        <v>426</v>
      </c>
    </row>
    <row r="79" spans="1:2" ht="30" customHeight="1">
      <c r="A79" s="242" t="s">
        <v>427</v>
      </c>
      <c r="B79" s="265" t="s">
        <v>428</v>
      </c>
    </row>
  </sheetData>
  <conditionalFormatting sqref="C61:I61">
    <cfRule type="expression" priority="1" dxfId="0" stopIfTrue="1">
      <formula>$I$31=TRUE</formula>
    </cfRule>
  </conditionalFormatting>
  <printOptions/>
  <pageMargins left="0.7479166666666667" right="0.7479166666666667" top="0.9840277777777777" bottom="0.9840277777777778" header="0.5" footer="0.5118055555555556"/>
  <pageSetup horizontalDpi="300" verticalDpi="300" orientation="portrait" paperSize="9" scale="92"/>
  <headerFooter alignWithMargins="0">
    <oddHeader>&amp;L&amp;"Arial,Kursywa"&amp;8Sprawozdanie finansowe za 2006 rok Samodzielnego Publicznego Zespołu Przychodni Specjalistycznych we Włocławku</oddHeader>
  </headerFooter>
  <rowBreaks count="1" manualBreakCount="1">
    <brk id="53" max="255" man="1"/>
  </rowBreaks>
</worksheet>
</file>

<file path=xl/worksheets/sheet7.xml><?xml version="1.0" encoding="utf-8"?>
<worksheet xmlns="http://schemas.openxmlformats.org/spreadsheetml/2006/main" xmlns:r="http://schemas.openxmlformats.org/officeDocument/2006/relationships">
  <sheetPr codeName="Arkusz14"/>
  <dimension ref="A4:J82"/>
  <sheetViews>
    <sheetView workbookViewId="0" topLeftCell="B1">
      <selection activeCell="G48" sqref="G48"/>
    </sheetView>
  </sheetViews>
  <sheetFormatPr defaultColWidth="9.00390625" defaultRowHeight="12.75"/>
  <cols>
    <col min="1" max="1" width="7.00390625" style="267" customWidth="1"/>
    <col min="2" max="2" width="41.75390625" style="246" customWidth="1"/>
    <col min="3" max="6" width="14.75390625" style="246" customWidth="1"/>
    <col min="7" max="7" width="15.875" style="246" customWidth="1"/>
    <col min="8" max="10" width="14.75390625" style="246" customWidth="1"/>
    <col min="11" max="11" width="18.125" style="246" customWidth="1"/>
    <col min="12" max="12" width="16.75390625" style="246" customWidth="1"/>
    <col min="13" max="16384" width="9.125" style="246" customWidth="1"/>
  </cols>
  <sheetData>
    <row r="1" ht="17.25" customHeight="1"/>
    <row r="2" ht="15.75" customHeight="1"/>
    <row r="3" ht="15.75" customHeight="1"/>
    <row r="4" spans="1:9" s="269" customFormat="1" ht="19.5" customHeight="1">
      <c r="A4" s="244" t="s">
        <v>280</v>
      </c>
      <c r="B4" s="268" t="s">
        <v>281</v>
      </c>
      <c r="C4" s="268"/>
      <c r="D4" s="268"/>
      <c r="E4" s="268"/>
      <c r="F4" s="268"/>
      <c r="G4" s="268"/>
      <c r="H4" s="268"/>
      <c r="I4" s="268"/>
    </row>
    <row r="5" spans="1:9" ht="27.75" customHeight="1">
      <c r="A5" s="270" t="s">
        <v>88</v>
      </c>
      <c r="B5" s="270" t="s">
        <v>89</v>
      </c>
      <c r="C5" s="271" t="s">
        <v>100</v>
      </c>
      <c r="D5" s="271" t="s">
        <v>101</v>
      </c>
      <c r="E5" s="271" t="s">
        <v>102</v>
      </c>
      <c r="F5" s="271"/>
      <c r="G5" s="271"/>
      <c r="H5" s="271" t="s">
        <v>429</v>
      </c>
      <c r="I5" s="271" t="s">
        <v>430</v>
      </c>
    </row>
    <row r="6" spans="1:9" ht="44.25" customHeight="1">
      <c r="A6" s="270"/>
      <c r="B6" s="270"/>
      <c r="C6" s="271"/>
      <c r="D6" s="271"/>
      <c r="E6" s="271" t="s">
        <v>431</v>
      </c>
      <c r="F6" s="271" t="s">
        <v>432</v>
      </c>
      <c r="G6" s="272" t="s">
        <v>433</v>
      </c>
      <c r="H6" s="271"/>
      <c r="I6" s="271"/>
    </row>
    <row r="7" spans="1:9" s="277" customFormat="1" ht="33" customHeight="1">
      <c r="A7" s="273" t="s">
        <v>107</v>
      </c>
      <c r="B7" s="274" t="s">
        <v>434</v>
      </c>
      <c r="C7" s="275"/>
      <c r="D7" s="275"/>
      <c r="E7" s="275"/>
      <c r="F7" s="275">
        <v>47432.33</v>
      </c>
      <c r="G7" s="275"/>
      <c r="H7" s="275"/>
      <c r="I7" s="276">
        <f aca="true" t="shared" si="0" ref="I7:I31">SUM(C7:H7)</f>
        <v>47432.33</v>
      </c>
    </row>
    <row r="8" spans="1:9" s="269" customFormat="1" ht="15" customHeight="1">
      <c r="A8" s="278" t="s">
        <v>109</v>
      </c>
      <c r="B8" s="279" t="s">
        <v>435</v>
      </c>
      <c r="C8" s="280">
        <f aca="true" t="shared" si="1" ref="C8:H8">SUM(C9:C13)</f>
        <v>0</v>
      </c>
      <c r="D8" s="280">
        <f t="shared" si="1"/>
        <v>0</v>
      </c>
      <c r="E8" s="280">
        <f t="shared" si="1"/>
        <v>0</v>
      </c>
      <c r="F8" s="280">
        <f t="shared" si="1"/>
        <v>766.16</v>
      </c>
      <c r="G8" s="280">
        <f t="shared" si="1"/>
        <v>0</v>
      </c>
      <c r="H8" s="280">
        <f t="shared" si="1"/>
        <v>0</v>
      </c>
      <c r="I8" s="281">
        <f t="shared" si="0"/>
        <v>766.16</v>
      </c>
    </row>
    <row r="9" spans="1:9" s="269" customFormat="1" ht="15" customHeight="1">
      <c r="A9" s="282" t="s">
        <v>436</v>
      </c>
      <c r="B9" s="283" t="s">
        <v>437</v>
      </c>
      <c r="C9" s="284"/>
      <c r="D9" s="284"/>
      <c r="E9" s="284"/>
      <c r="F9" s="284"/>
      <c r="G9" s="284"/>
      <c r="H9" s="284"/>
      <c r="I9" s="276">
        <f t="shared" si="0"/>
        <v>0</v>
      </c>
    </row>
    <row r="10" spans="1:9" s="269" customFormat="1" ht="15" customHeight="1">
      <c r="A10" s="285" t="s">
        <v>436</v>
      </c>
      <c r="B10" s="286" t="s">
        <v>438</v>
      </c>
      <c r="C10" s="284"/>
      <c r="D10" s="284"/>
      <c r="E10" s="284"/>
      <c r="F10" s="284"/>
      <c r="G10" s="284"/>
      <c r="H10" s="284"/>
      <c r="I10" s="276">
        <f t="shared" si="0"/>
        <v>0</v>
      </c>
    </row>
    <row r="11" spans="1:9" s="269" customFormat="1" ht="15" customHeight="1">
      <c r="A11" s="285" t="s">
        <v>436</v>
      </c>
      <c r="B11" s="286" t="s">
        <v>439</v>
      </c>
      <c r="C11" s="284"/>
      <c r="D11" s="284"/>
      <c r="E11" s="284"/>
      <c r="F11" s="284"/>
      <c r="G11" s="284"/>
      <c r="H11" s="284"/>
      <c r="I11" s="276">
        <f t="shared" si="0"/>
        <v>0</v>
      </c>
    </row>
    <row r="12" spans="1:9" s="269" customFormat="1" ht="15" customHeight="1">
      <c r="A12" s="285" t="s">
        <v>436</v>
      </c>
      <c r="B12" s="286" t="s">
        <v>440</v>
      </c>
      <c r="C12" s="284"/>
      <c r="D12" s="284"/>
      <c r="E12" s="284"/>
      <c r="F12" s="284"/>
      <c r="G12" s="284"/>
      <c r="H12" s="284"/>
      <c r="I12" s="276">
        <f t="shared" si="0"/>
        <v>0</v>
      </c>
    </row>
    <row r="13" spans="1:9" s="269" customFormat="1" ht="15" customHeight="1">
      <c r="A13" s="287"/>
      <c r="B13" s="288" t="s">
        <v>151</v>
      </c>
      <c r="C13" s="284"/>
      <c r="D13" s="284"/>
      <c r="E13" s="284"/>
      <c r="F13" s="284">
        <v>766.16</v>
      </c>
      <c r="G13" s="284"/>
      <c r="H13" s="284"/>
      <c r="I13" s="276">
        <f t="shared" si="0"/>
        <v>766.16</v>
      </c>
    </row>
    <row r="14" spans="1:9" s="269" customFormat="1" ht="15" customHeight="1">
      <c r="A14" s="278" t="s">
        <v>111</v>
      </c>
      <c r="B14" s="279" t="s">
        <v>441</v>
      </c>
      <c r="C14" s="280">
        <f aca="true" t="shared" si="2" ref="C14:H14">SUM(C15:C18)</f>
        <v>0</v>
      </c>
      <c r="D14" s="280">
        <f t="shared" si="2"/>
        <v>0</v>
      </c>
      <c r="E14" s="280">
        <f t="shared" si="2"/>
        <v>0</v>
      </c>
      <c r="F14" s="280">
        <f t="shared" si="2"/>
        <v>0</v>
      </c>
      <c r="G14" s="280">
        <f t="shared" si="2"/>
        <v>0</v>
      </c>
      <c r="H14" s="280">
        <f t="shared" si="2"/>
        <v>0</v>
      </c>
      <c r="I14" s="281">
        <f t="shared" si="0"/>
        <v>0</v>
      </c>
    </row>
    <row r="15" spans="1:9" s="269" customFormat="1" ht="15" customHeight="1">
      <c r="A15" s="285" t="s">
        <v>436</v>
      </c>
      <c r="B15" s="286" t="s">
        <v>442</v>
      </c>
      <c r="C15" s="284"/>
      <c r="D15" s="284"/>
      <c r="E15" s="284"/>
      <c r="F15" s="284"/>
      <c r="G15" s="284"/>
      <c r="H15" s="284"/>
      <c r="I15" s="276">
        <f t="shared" si="0"/>
        <v>0</v>
      </c>
    </row>
    <row r="16" spans="1:9" s="269" customFormat="1" ht="15" customHeight="1">
      <c r="A16" s="285" t="s">
        <v>436</v>
      </c>
      <c r="B16" s="286" t="s">
        <v>443</v>
      </c>
      <c r="C16" s="284"/>
      <c r="D16" s="284"/>
      <c r="E16" s="284"/>
      <c r="F16" s="284"/>
      <c r="G16" s="284"/>
      <c r="H16" s="284"/>
      <c r="I16" s="276">
        <f t="shared" si="0"/>
        <v>0</v>
      </c>
    </row>
    <row r="17" spans="1:9" s="269" customFormat="1" ht="15" customHeight="1">
      <c r="A17" s="285" t="s">
        <v>436</v>
      </c>
      <c r="B17" s="286" t="s">
        <v>440</v>
      </c>
      <c r="C17" s="284"/>
      <c r="D17" s="284"/>
      <c r="E17" s="284"/>
      <c r="F17" s="284"/>
      <c r="G17" s="284"/>
      <c r="H17" s="284"/>
      <c r="I17" s="276">
        <f t="shared" si="0"/>
        <v>0</v>
      </c>
    </row>
    <row r="18" spans="1:9" s="269" customFormat="1" ht="15" customHeight="1">
      <c r="A18" s="287" t="s">
        <v>436</v>
      </c>
      <c r="B18" s="288" t="s">
        <v>151</v>
      </c>
      <c r="C18" s="284"/>
      <c r="D18" s="284"/>
      <c r="E18" s="284"/>
      <c r="F18" s="284"/>
      <c r="G18" s="284"/>
      <c r="H18" s="284"/>
      <c r="I18" s="276">
        <f t="shared" si="0"/>
        <v>0</v>
      </c>
    </row>
    <row r="19" spans="1:9" s="277" customFormat="1" ht="15" customHeight="1">
      <c r="A19" s="289" t="s">
        <v>113</v>
      </c>
      <c r="B19" s="290" t="s">
        <v>444</v>
      </c>
      <c r="C19" s="281">
        <f aca="true" t="shared" si="3" ref="C19:H19">C7+C8-C14</f>
        <v>0</v>
      </c>
      <c r="D19" s="281">
        <f t="shared" si="3"/>
        <v>0</v>
      </c>
      <c r="E19" s="281">
        <f t="shared" si="3"/>
        <v>0</v>
      </c>
      <c r="F19" s="281">
        <f t="shared" si="3"/>
        <v>48198.490000000005</v>
      </c>
      <c r="G19" s="281">
        <f t="shared" si="3"/>
        <v>0</v>
      </c>
      <c r="H19" s="281">
        <f t="shared" si="3"/>
        <v>0</v>
      </c>
      <c r="I19" s="281">
        <f t="shared" si="0"/>
        <v>48198.490000000005</v>
      </c>
    </row>
    <row r="20" spans="1:9" s="277" customFormat="1" ht="15" customHeight="1">
      <c r="A20" s="273" t="s">
        <v>115</v>
      </c>
      <c r="B20" s="291" t="s">
        <v>445</v>
      </c>
      <c r="C20" s="275"/>
      <c r="D20" s="275"/>
      <c r="E20" s="275"/>
      <c r="F20" s="275">
        <v>47432.33</v>
      </c>
      <c r="G20" s="275"/>
      <c r="H20" s="275"/>
      <c r="I20" s="276">
        <f t="shared" si="0"/>
        <v>47432.33</v>
      </c>
    </row>
    <row r="21" spans="1:9" s="269" customFormat="1" ht="15" customHeight="1">
      <c r="A21" s="278" t="s">
        <v>202</v>
      </c>
      <c r="B21" s="279" t="s">
        <v>446</v>
      </c>
      <c r="C21" s="280">
        <f aca="true" t="shared" si="4" ref="C21:H21">SUM(C22:C24)</f>
        <v>0</v>
      </c>
      <c r="D21" s="280">
        <f t="shared" si="4"/>
        <v>0</v>
      </c>
      <c r="E21" s="280">
        <f t="shared" si="4"/>
        <v>0</v>
      </c>
      <c r="F21" s="280">
        <f t="shared" si="4"/>
        <v>766.16</v>
      </c>
      <c r="G21" s="280">
        <f t="shared" si="4"/>
        <v>0</v>
      </c>
      <c r="H21" s="280">
        <f t="shared" si="4"/>
        <v>0</v>
      </c>
      <c r="I21" s="281">
        <f t="shared" si="0"/>
        <v>766.16</v>
      </c>
    </row>
    <row r="22" spans="1:9" s="269" customFormat="1" ht="15" customHeight="1">
      <c r="A22" s="282" t="s">
        <v>436</v>
      </c>
      <c r="B22" s="283" t="s">
        <v>447</v>
      </c>
      <c r="C22" s="284"/>
      <c r="D22" s="284"/>
      <c r="E22" s="284"/>
      <c r="F22" s="284">
        <v>766.16</v>
      </c>
      <c r="G22" s="284"/>
      <c r="H22" s="284"/>
      <c r="I22" s="276">
        <f t="shared" si="0"/>
        <v>766.16</v>
      </c>
    </row>
    <row r="23" spans="1:9" s="269" customFormat="1" ht="15" customHeight="1">
      <c r="A23" s="285" t="s">
        <v>436</v>
      </c>
      <c r="B23" s="286" t="s">
        <v>440</v>
      </c>
      <c r="C23" s="284"/>
      <c r="D23" s="284"/>
      <c r="E23" s="284"/>
      <c r="F23" s="284"/>
      <c r="G23" s="284"/>
      <c r="H23" s="284"/>
      <c r="I23" s="276">
        <f t="shared" si="0"/>
        <v>0</v>
      </c>
    </row>
    <row r="24" spans="1:9" s="269" customFormat="1" ht="15" customHeight="1">
      <c r="A24" s="282" t="s">
        <v>436</v>
      </c>
      <c r="B24" s="286" t="s">
        <v>151</v>
      </c>
      <c r="C24" s="284"/>
      <c r="D24" s="284"/>
      <c r="E24" s="284"/>
      <c r="F24" s="284"/>
      <c r="G24" s="284"/>
      <c r="H24" s="284"/>
      <c r="I24" s="276">
        <f t="shared" si="0"/>
        <v>0</v>
      </c>
    </row>
    <row r="25" spans="1:9" s="269" customFormat="1" ht="15" customHeight="1">
      <c r="A25" s="292" t="s">
        <v>436</v>
      </c>
      <c r="B25" s="293" t="s">
        <v>448</v>
      </c>
      <c r="C25" s="294">
        <f aca="true" t="shared" si="5" ref="C25:H25">SUM(C26:C29)</f>
        <v>0</v>
      </c>
      <c r="D25" s="294">
        <f t="shared" si="5"/>
        <v>0</v>
      </c>
      <c r="E25" s="294">
        <f t="shared" si="5"/>
        <v>0</v>
      </c>
      <c r="F25" s="294">
        <f t="shared" si="5"/>
        <v>0</v>
      </c>
      <c r="G25" s="294">
        <f t="shared" si="5"/>
        <v>0</v>
      </c>
      <c r="H25" s="294">
        <f t="shared" si="5"/>
        <v>0</v>
      </c>
      <c r="I25" s="281">
        <f t="shared" si="0"/>
        <v>0</v>
      </c>
    </row>
    <row r="26" spans="1:9" s="269" customFormat="1" ht="15" customHeight="1">
      <c r="A26" s="285" t="s">
        <v>436</v>
      </c>
      <c r="B26" s="286" t="s">
        <v>442</v>
      </c>
      <c r="C26" s="284"/>
      <c r="D26" s="284"/>
      <c r="E26" s="284"/>
      <c r="F26" s="284"/>
      <c r="G26" s="284"/>
      <c r="H26" s="284"/>
      <c r="I26" s="276">
        <f t="shared" si="0"/>
        <v>0</v>
      </c>
    </row>
    <row r="27" spans="1:9" s="269" customFormat="1" ht="15" customHeight="1">
      <c r="A27" s="285" t="s">
        <v>436</v>
      </c>
      <c r="B27" s="286" t="s">
        <v>443</v>
      </c>
      <c r="C27" s="284"/>
      <c r="D27" s="284"/>
      <c r="E27" s="284"/>
      <c r="F27" s="284"/>
      <c r="G27" s="284"/>
      <c r="H27" s="284"/>
      <c r="I27" s="276">
        <f t="shared" si="0"/>
        <v>0</v>
      </c>
    </row>
    <row r="28" spans="1:9" s="269" customFormat="1" ht="15" customHeight="1">
      <c r="A28" s="285" t="s">
        <v>436</v>
      </c>
      <c r="B28" s="286" t="s">
        <v>440</v>
      </c>
      <c r="C28" s="284"/>
      <c r="D28" s="284"/>
      <c r="E28" s="284"/>
      <c r="F28" s="284"/>
      <c r="G28" s="284"/>
      <c r="H28" s="284"/>
      <c r="I28" s="276">
        <f t="shared" si="0"/>
        <v>0</v>
      </c>
    </row>
    <row r="29" spans="1:9" s="269" customFormat="1" ht="15" customHeight="1">
      <c r="A29" s="287" t="s">
        <v>436</v>
      </c>
      <c r="B29" s="288" t="s">
        <v>151</v>
      </c>
      <c r="C29" s="284"/>
      <c r="D29" s="284"/>
      <c r="E29" s="284"/>
      <c r="F29" s="284"/>
      <c r="G29" s="284"/>
      <c r="H29" s="284"/>
      <c r="I29" s="276">
        <f t="shared" si="0"/>
        <v>0</v>
      </c>
    </row>
    <row r="30" spans="1:9" s="277" customFormat="1" ht="15" customHeight="1">
      <c r="A30" s="289" t="s">
        <v>204</v>
      </c>
      <c r="B30" s="290" t="s">
        <v>449</v>
      </c>
      <c r="C30" s="281">
        <f aca="true" t="shared" si="6" ref="C30:H30">C20+C21-C25</f>
        <v>0</v>
      </c>
      <c r="D30" s="281">
        <f t="shared" si="6"/>
        <v>0</v>
      </c>
      <c r="E30" s="281">
        <f t="shared" si="6"/>
        <v>0</v>
      </c>
      <c r="F30" s="281">
        <f t="shared" si="6"/>
        <v>48198.490000000005</v>
      </c>
      <c r="G30" s="281">
        <f t="shared" si="6"/>
        <v>0</v>
      </c>
      <c r="H30" s="281">
        <f t="shared" si="6"/>
        <v>0</v>
      </c>
      <c r="I30" s="281">
        <f t="shared" si="0"/>
        <v>48198.490000000005</v>
      </c>
    </row>
    <row r="31" spans="1:9" s="277" customFormat="1" ht="25.5" customHeight="1">
      <c r="A31" s="289" t="s">
        <v>450</v>
      </c>
      <c r="B31" s="295" t="s">
        <v>451</v>
      </c>
      <c r="C31" s="281">
        <f aca="true" t="shared" si="7" ref="C31:H31">C19-C30</f>
        <v>0</v>
      </c>
      <c r="D31" s="281">
        <f t="shared" si="7"/>
        <v>0</v>
      </c>
      <c r="E31" s="281">
        <f t="shared" si="7"/>
        <v>0</v>
      </c>
      <c r="F31" s="281">
        <f t="shared" si="7"/>
        <v>0</v>
      </c>
      <c r="G31" s="281">
        <f t="shared" si="7"/>
        <v>0</v>
      </c>
      <c r="H31" s="281">
        <f t="shared" si="7"/>
        <v>0</v>
      </c>
      <c r="I31" s="281">
        <f t="shared" si="0"/>
        <v>0</v>
      </c>
    </row>
    <row r="32" s="269" customFormat="1" ht="12.75">
      <c r="A32" s="296"/>
    </row>
    <row r="33" s="246" customFormat="1" ht="10.5">
      <c r="B33" s="297"/>
    </row>
    <row r="34" s="246" customFormat="1" ht="10.5">
      <c r="B34" s="297"/>
    </row>
    <row r="35" spans="1:10" ht="18" customHeight="1">
      <c r="A35" s="244" t="s">
        <v>282</v>
      </c>
      <c r="B35" s="298" t="s">
        <v>283</v>
      </c>
      <c r="C35" s="298"/>
      <c r="D35" s="298"/>
      <c r="E35" s="298"/>
      <c r="F35" s="298"/>
      <c r="G35" s="298"/>
      <c r="H35" s="298"/>
      <c r="I35" s="298"/>
      <c r="J35" s="298"/>
    </row>
    <row r="36" spans="1:10" ht="62.25" customHeight="1">
      <c r="A36" s="270" t="s">
        <v>88</v>
      </c>
      <c r="B36" s="270" t="s">
        <v>89</v>
      </c>
      <c r="C36" s="271" t="s">
        <v>452</v>
      </c>
      <c r="D36" s="299" t="s">
        <v>453</v>
      </c>
      <c r="E36" s="299" t="s">
        <v>454</v>
      </c>
      <c r="F36" s="271" t="s">
        <v>455</v>
      </c>
      <c r="G36" s="271" t="s">
        <v>456</v>
      </c>
      <c r="H36" s="271" t="s">
        <v>117</v>
      </c>
      <c r="I36" s="271" t="s">
        <v>118</v>
      </c>
      <c r="J36" s="299" t="s">
        <v>457</v>
      </c>
    </row>
    <row r="37" spans="1:10" s="297" customFormat="1" ht="15" customHeight="1">
      <c r="A37" s="273" t="s">
        <v>107</v>
      </c>
      <c r="B37" s="300" t="s">
        <v>458</v>
      </c>
      <c r="C37" s="275">
        <v>395715</v>
      </c>
      <c r="D37" s="275">
        <v>2591522.74</v>
      </c>
      <c r="E37" s="275">
        <v>470158.34</v>
      </c>
      <c r="F37" s="275">
        <v>117437</v>
      </c>
      <c r="G37" s="275">
        <v>2420177.85</v>
      </c>
      <c r="H37" s="275"/>
      <c r="I37" s="275"/>
      <c r="J37" s="276">
        <f aca="true" t="shared" si="8" ref="J37:J62">SUM(C37:I37)</f>
        <v>5995010.93</v>
      </c>
    </row>
    <row r="38" spans="1:10" ht="15" customHeight="1">
      <c r="A38" s="278" t="s">
        <v>109</v>
      </c>
      <c r="B38" s="279" t="s">
        <v>459</v>
      </c>
      <c r="C38" s="280">
        <f aca="true" t="shared" si="9" ref="C38:I38">SUM(C39:C43)</f>
        <v>0</v>
      </c>
      <c r="D38" s="280">
        <f t="shared" si="9"/>
        <v>0</v>
      </c>
      <c r="E38" s="280">
        <f t="shared" si="9"/>
        <v>5684.6</v>
      </c>
      <c r="F38" s="280">
        <f t="shared" si="9"/>
        <v>0</v>
      </c>
      <c r="G38" s="280">
        <f t="shared" si="9"/>
        <v>134894.99</v>
      </c>
      <c r="H38" s="280">
        <f t="shared" si="9"/>
        <v>0</v>
      </c>
      <c r="I38" s="280">
        <f t="shared" si="9"/>
        <v>0</v>
      </c>
      <c r="J38" s="280">
        <f t="shared" si="8"/>
        <v>140579.59</v>
      </c>
    </row>
    <row r="39" spans="1:10" ht="15" customHeight="1">
      <c r="A39" s="282" t="s">
        <v>436</v>
      </c>
      <c r="B39" s="283" t="s">
        <v>437</v>
      </c>
      <c r="C39" s="284"/>
      <c r="D39" s="284"/>
      <c r="E39" s="284"/>
      <c r="F39" s="284"/>
      <c r="G39" s="284"/>
      <c r="H39" s="284"/>
      <c r="I39" s="284"/>
      <c r="J39" s="301">
        <f t="shared" si="8"/>
        <v>0</v>
      </c>
    </row>
    <row r="40" spans="1:10" ht="15" customHeight="1">
      <c r="A40" s="285" t="s">
        <v>436</v>
      </c>
      <c r="B40" s="286" t="s">
        <v>460</v>
      </c>
      <c r="C40" s="284"/>
      <c r="D40" s="284"/>
      <c r="E40" s="284">
        <v>5009.6</v>
      </c>
      <c r="F40" s="284"/>
      <c r="G40" s="284">
        <v>54894.99</v>
      </c>
      <c r="H40" s="284"/>
      <c r="I40" s="284"/>
      <c r="J40" s="301">
        <f t="shared" si="8"/>
        <v>59904.59</v>
      </c>
    </row>
    <row r="41" spans="1:10" ht="15" customHeight="1">
      <c r="A41" s="285" t="s">
        <v>436</v>
      </c>
      <c r="B41" s="286" t="s">
        <v>439</v>
      </c>
      <c r="C41" s="284"/>
      <c r="D41" s="284"/>
      <c r="E41" s="284">
        <v>675</v>
      </c>
      <c r="F41" s="284"/>
      <c r="G41" s="284">
        <v>80000</v>
      </c>
      <c r="H41" s="284"/>
      <c r="I41" s="284"/>
      <c r="J41" s="301">
        <f t="shared" si="8"/>
        <v>80675</v>
      </c>
    </row>
    <row r="42" spans="1:10" ht="15" customHeight="1">
      <c r="A42" s="285" t="s">
        <v>436</v>
      </c>
      <c r="B42" s="286" t="s">
        <v>440</v>
      </c>
      <c r="C42" s="284"/>
      <c r="D42" s="284"/>
      <c r="E42" s="284"/>
      <c r="F42" s="284"/>
      <c r="G42" s="284"/>
      <c r="H42" s="284"/>
      <c r="I42" s="284"/>
      <c r="J42" s="301">
        <f t="shared" si="8"/>
        <v>0</v>
      </c>
    </row>
    <row r="43" spans="1:10" ht="15" customHeight="1">
      <c r="A43" s="287" t="s">
        <v>436</v>
      </c>
      <c r="B43" s="288" t="s">
        <v>151</v>
      </c>
      <c r="C43" s="284"/>
      <c r="D43" s="284"/>
      <c r="E43" s="284"/>
      <c r="F43" s="284"/>
      <c r="G43" s="284"/>
      <c r="H43" s="284"/>
      <c r="I43" s="284"/>
      <c r="J43" s="301">
        <f t="shared" si="8"/>
        <v>0</v>
      </c>
    </row>
    <row r="44" spans="1:10" ht="15" customHeight="1">
      <c r="A44" s="278" t="s">
        <v>111</v>
      </c>
      <c r="B44" s="279" t="s">
        <v>461</v>
      </c>
      <c r="C44" s="280">
        <f aca="true" t="shared" si="10" ref="C44:I44">SUM(C45:C49)</f>
        <v>0</v>
      </c>
      <c r="D44" s="280">
        <f t="shared" si="10"/>
        <v>0</v>
      </c>
      <c r="E44" s="280">
        <f t="shared" si="10"/>
        <v>0</v>
      </c>
      <c r="F44" s="280">
        <f t="shared" si="10"/>
        <v>0</v>
      </c>
      <c r="G44" s="280">
        <f t="shared" si="10"/>
        <v>6850.41</v>
      </c>
      <c r="H44" s="280">
        <f t="shared" si="10"/>
        <v>0</v>
      </c>
      <c r="I44" s="280">
        <f t="shared" si="10"/>
        <v>0</v>
      </c>
      <c r="J44" s="280">
        <f t="shared" si="8"/>
        <v>6850.41</v>
      </c>
    </row>
    <row r="45" spans="1:10" ht="15" customHeight="1">
      <c r="A45" s="285" t="s">
        <v>436</v>
      </c>
      <c r="B45" s="286" t="s">
        <v>442</v>
      </c>
      <c r="C45" s="284"/>
      <c r="D45" s="284"/>
      <c r="E45" s="284"/>
      <c r="F45" s="284"/>
      <c r="G45" s="284"/>
      <c r="H45" s="284"/>
      <c r="I45" s="284"/>
      <c r="J45" s="301">
        <f t="shared" si="8"/>
        <v>0</v>
      </c>
    </row>
    <row r="46" spans="1:10" ht="15" customHeight="1">
      <c r="A46" s="285" t="s">
        <v>436</v>
      </c>
      <c r="B46" s="286" t="s">
        <v>462</v>
      </c>
      <c r="C46" s="284"/>
      <c r="D46" s="284"/>
      <c r="E46" s="284"/>
      <c r="F46" s="284"/>
      <c r="G46" s="284">
        <v>2356.41</v>
      </c>
      <c r="H46" s="284"/>
      <c r="I46" s="284"/>
      <c r="J46" s="301">
        <f t="shared" si="8"/>
        <v>2356.41</v>
      </c>
    </row>
    <row r="47" spans="1:10" ht="15" customHeight="1">
      <c r="A47" s="285" t="s">
        <v>436</v>
      </c>
      <c r="B47" s="286" t="s">
        <v>463</v>
      </c>
      <c r="C47" s="284"/>
      <c r="D47" s="284"/>
      <c r="E47" s="284"/>
      <c r="F47" s="284"/>
      <c r="G47" s="284"/>
      <c r="H47" s="284"/>
      <c r="I47" s="284"/>
      <c r="J47" s="301">
        <f t="shared" si="8"/>
        <v>0</v>
      </c>
    </row>
    <row r="48" spans="1:10" ht="15" customHeight="1">
      <c r="A48" s="285" t="s">
        <v>436</v>
      </c>
      <c r="B48" s="286" t="s">
        <v>440</v>
      </c>
      <c r="C48" s="284"/>
      <c r="D48" s="284"/>
      <c r="E48" s="284"/>
      <c r="F48" s="284"/>
      <c r="G48" s="284"/>
      <c r="H48" s="284"/>
      <c r="I48" s="284"/>
      <c r="J48" s="301">
        <f t="shared" si="8"/>
        <v>0</v>
      </c>
    </row>
    <row r="49" spans="1:10" ht="15" customHeight="1">
      <c r="A49" s="287" t="s">
        <v>436</v>
      </c>
      <c r="B49" s="288" t="s">
        <v>151</v>
      </c>
      <c r="C49" s="284"/>
      <c r="D49" s="284"/>
      <c r="E49" s="284"/>
      <c r="F49" s="284"/>
      <c r="G49" s="284">
        <v>4494</v>
      </c>
      <c r="H49" s="284"/>
      <c r="I49" s="284"/>
      <c r="J49" s="301">
        <f t="shared" si="8"/>
        <v>4494</v>
      </c>
    </row>
    <row r="50" spans="1:10" ht="15" customHeight="1">
      <c r="A50" s="278" t="s">
        <v>113</v>
      </c>
      <c r="B50" s="279" t="s">
        <v>464</v>
      </c>
      <c r="C50" s="280">
        <f aca="true" t="shared" si="11" ref="C50:I50">C37+C38-C44</f>
        <v>395715</v>
      </c>
      <c r="D50" s="280">
        <f t="shared" si="11"/>
        <v>2591522.74</v>
      </c>
      <c r="E50" s="280">
        <f t="shared" si="11"/>
        <v>475842.94</v>
      </c>
      <c r="F50" s="280">
        <f t="shared" si="11"/>
        <v>117437</v>
      </c>
      <c r="G50" s="280">
        <f t="shared" si="11"/>
        <v>2548222.4299999997</v>
      </c>
      <c r="H50" s="280">
        <f t="shared" si="11"/>
        <v>0</v>
      </c>
      <c r="I50" s="280">
        <f t="shared" si="11"/>
        <v>0</v>
      </c>
      <c r="J50" s="280">
        <f t="shared" si="8"/>
        <v>6128740.109999999</v>
      </c>
    </row>
    <row r="51" spans="1:10" s="297" customFormat="1" ht="15" customHeight="1">
      <c r="A51" s="273" t="s">
        <v>115</v>
      </c>
      <c r="B51" s="291" t="s">
        <v>445</v>
      </c>
      <c r="C51" s="275"/>
      <c r="D51" s="275"/>
      <c r="E51" s="275"/>
      <c r="F51" s="275"/>
      <c r="G51" s="275"/>
      <c r="H51" s="302" t="s">
        <v>465</v>
      </c>
      <c r="I51" s="302" t="s">
        <v>465</v>
      </c>
      <c r="J51" s="276">
        <f t="shared" si="8"/>
        <v>0</v>
      </c>
    </row>
    <row r="52" spans="1:10" ht="15" customHeight="1">
      <c r="A52" s="278" t="s">
        <v>202</v>
      </c>
      <c r="B52" s="279" t="s">
        <v>466</v>
      </c>
      <c r="C52" s="280">
        <f>SUM(C53:C55)</f>
        <v>0</v>
      </c>
      <c r="D52" s="280">
        <f>SUM(D53:D55)</f>
        <v>0</v>
      </c>
      <c r="E52" s="280">
        <f>SUM(E53:E55)</f>
        <v>0</v>
      </c>
      <c r="F52" s="280">
        <f>SUM(F53:F55)</f>
        <v>0</v>
      </c>
      <c r="G52" s="280">
        <f>SUM(G53:G55)</f>
        <v>0</v>
      </c>
      <c r="H52" s="303" t="s">
        <v>465</v>
      </c>
      <c r="I52" s="303" t="s">
        <v>465</v>
      </c>
      <c r="J52" s="280">
        <f t="shared" si="8"/>
        <v>0</v>
      </c>
    </row>
    <row r="53" spans="1:10" ht="15" customHeight="1">
      <c r="A53" s="282" t="s">
        <v>436</v>
      </c>
      <c r="B53" s="283" t="s">
        <v>447</v>
      </c>
      <c r="C53" s="284"/>
      <c r="D53" s="284"/>
      <c r="E53" s="284"/>
      <c r="F53" s="284"/>
      <c r="G53" s="284"/>
      <c r="H53" s="304" t="s">
        <v>465</v>
      </c>
      <c r="I53" s="304" t="s">
        <v>465</v>
      </c>
      <c r="J53" s="301">
        <f t="shared" si="8"/>
        <v>0</v>
      </c>
    </row>
    <row r="54" spans="1:10" ht="15" customHeight="1">
      <c r="A54" s="285" t="s">
        <v>436</v>
      </c>
      <c r="B54" s="286" t="s">
        <v>440</v>
      </c>
      <c r="C54" s="284"/>
      <c r="D54" s="284"/>
      <c r="E54" s="284"/>
      <c r="F54" s="284"/>
      <c r="G54" s="284"/>
      <c r="H54" s="304" t="s">
        <v>465</v>
      </c>
      <c r="I54" s="304" t="s">
        <v>465</v>
      </c>
      <c r="J54" s="301">
        <f t="shared" si="8"/>
        <v>0</v>
      </c>
    </row>
    <row r="55" spans="1:10" ht="15" customHeight="1">
      <c r="A55" s="285" t="s">
        <v>436</v>
      </c>
      <c r="B55" s="286" t="s">
        <v>151</v>
      </c>
      <c r="C55" s="284"/>
      <c r="D55" s="284"/>
      <c r="E55" s="284"/>
      <c r="F55" s="284"/>
      <c r="G55" s="284"/>
      <c r="H55" s="304" t="s">
        <v>465</v>
      </c>
      <c r="I55" s="304" t="s">
        <v>465</v>
      </c>
      <c r="J55" s="301">
        <f t="shared" si="8"/>
        <v>0</v>
      </c>
    </row>
    <row r="56" spans="1:10" ht="15" customHeight="1">
      <c r="A56" s="278" t="s">
        <v>204</v>
      </c>
      <c r="B56" s="279" t="s">
        <v>466</v>
      </c>
      <c r="C56" s="280">
        <f>SUM(C57:C60)</f>
        <v>0</v>
      </c>
      <c r="D56" s="280">
        <f>SUM(D57:D60)</f>
        <v>0</v>
      </c>
      <c r="E56" s="280">
        <f>SUM(E57:E60)</f>
        <v>0</v>
      </c>
      <c r="F56" s="280">
        <f>SUM(F57:F60)</f>
        <v>0</v>
      </c>
      <c r="G56" s="280">
        <f>SUM(G57:G60)</f>
        <v>0</v>
      </c>
      <c r="H56" s="303" t="s">
        <v>465</v>
      </c>
      <c r="I56" s="303" t="s">
        <v>465</v>
      </c>
      <c r="J56" s="280">
        <f t="shared" si="8"/>
        <v>0</v>
      </c>
    </row>
    <row r="57" spans="1:10" ht="15" customHeight="1">
      <c r="A57" s="285" t="s">
        <v>436</v>
      </c>
      <c r="B57" s="286" t="s">
        <v>442</v>
      </c>
      <c r="C57" s="284"/>
      <c r="D57" s="284"/>
      <c r="E57" s="284"/>
      <c r="F57" s="284"/>
      <c r="G57" s="284"/>
      <c r="H57" s="304" t="s">
        <v>465</v>
      </c>
      <c r="I57" s="304" t="s">
        <v>465</v>
      </c>
      <c r="J57" s="301">
        <f t="shared" si="8"/>
        <v>0</v>
      </c>
    </row>
    <row r="58" spans="1:10" ht="15" customHeight="1">
      <c r="A58" s="285" t="s">
        <v>436</v>
      </c>
      <c r="B58" s="286" t="s">
        <v>462</v>
      </c>
      <c r="C58" s="284"/>
      <c r="D58" s="284"/>
      <c r="E58" s="284"/>
      <c r="F58" s="284"/>
      <c r="G58" s="284"/>
      <c r="H58" s="304" t="s">
        <v>465</v>
      </c>
      <c r="I58" s="304" t="s">
        <v>465</v>
      </c>
      <c r="J58" s="301">
        <f t="shared" si="8"/>
        <v>0</v>
      </c>
    </row>
    <row r="59" spans="1:10" ht="15" customHeight="1">
      <c r="A59" s="285" t="s">
        <v>436</v>
      </c>
      <c r="B59" s="286" t="s">
        <v>440</v>
      </c>
      <c r="C59" s="284"/>
      <c r="D59" s="284"/>
      <c r="E59" s="284"/>
      <c r="F59" s="284"/>
      <c r="G59" s="284"/>
      <c r="H59" s="304" t="s">
        <v>465</v>
      </c>
      <c r="I59" s="304" t="s">
        <v>465</v>
      </c>
      <c r="J59" s="301">
        <f t="shared" si="8"/>
        <v>0</v>
      </c>
    </row>
    <row r="60" spans="1:10" ht="15" customHeight="1">
      <c r="A60" s="285" t="s">
        <v>436</v>
      </c>
      <c r="B60" s="286" t="s">
        <v>151</v>
      </c>
      <c r="C60" s="284"/>
      <c r="D60" s="284"/>
      <c r="E60" s="284"/>
      <c r="F60" s="284"/>
      <c r="G60" s="284"/>
      <c r="H60" s="304" t="s">
        <v>465</v>
      </c>
      <c r="I60" s="304" t="s">
        <v>465</v>
      </c>
      <c r="J60" s="301">
        <f t="shared" si="8"/>
        <v>0</v>
      </c>
    </row>
    <row r="61" spans="1:10" ht="15" customHeight="1">
      <c r="A61" s="278" t="s">
        <v>206</v>
      </c>
      <c r="B61" s="279" t="s">
        <v>467</v>
      </c>
      <c r="C61" s="280">
        <f>C51+C52-C56</f>
        <v>0</v>
      </c>
      <c r="D61" s="280">
        <f>D51+D52-D56</f>
        <v>0</v>
      </c>
      <c r="E61" s="280">
        <f>E51+E52-E56</f>
        <v>0</v>
      </c>
      <c r="F61" s="280">
        <f>F51+F52-F56</f>
        <v>0</v>
      </c>
      <c r="G61" s="280">
        <f>G51+G52-G56</f>
        <v>0</v>
      </c>
      <c r="H61" s="303" t="s">
        <v>465</v>
      </c>
      <c r="I61" s="303" t="s">
        <v>465</v>
      </c>
      <c r="J61" s="280">
        <f t="shared" si="8"/>
        <v>0</v>
      </c>
    </row>
    <row r="62" spans="1:10" s="297" customFormat="1" ht="15" customHeight="1">
      <c r="A62" s="289" t="s">
        <v>208</v>
      </c>
      <c r="B62" s="290" t="s">
        <v>468</v>
      </c>
      <c r="C62" s="281">
        <f>C50-C61</f>
        <v>395715</v>
      </c>
      <c r="D62" s="281">
        <f>D50-D61</f>
        <v>2591522.74</v>
      </c>
      <c r="E62" s="281">
        <f>E50-E61</f>
        <v>475842.94</v>
      </c>
      <c r="F62" s="281">
        <f>F50-F61</f>
        <v>117437</v>
      </c>
      <c r="G62" s="281">
        <f>G50-G61</f>
        <v>2548222.4299999997</v>
      </c>
      <c r="H62" s="281">
        <f>H50</f>
        <v>0</v>
      </c>
      <c r="I62" s="281">
        <f>I50</f>
        <v>0</v>
      </c>
      <c r="J62" s="281">
        <f t="shared" si="8"/>
        <v>6128740.109999999</v>
      </c>
    </row>
    <row r="67" spans="1:10" ht="21" customHeight="1">
      <c r="A67" s="244" t="s">
        <v>284</v>
      </c>
      <c r="B67" s="298" t="s">
        <v>285</v>
      </c>
      <c r="C67" s="298"/>
      <c r="D67" s="298"/>
      <c r="E67" s="298"/>
      <c r="F67" s="298"/>
      <c r="G67" s="298"/>
      <c r="H67" s="298"/>
      <c r="I67" s="305"/>
      <c r="J67" s="305"/>
    </row>
    <row r="68" spans="1:10" ht="33" customHeight="1">
      <c r="A68" s="270" t="s">
        <v>88</v>
      </c>
      <c r="B68" s="270" t="s">
        <v>89</v>
      </c>
      <c r="C68" s="306" t="s">
        <v>125</v>
      </c>
      <c r="D68" s="306" t="s">
        <v>469</v>
      </c>
      <c r="E68" s="306" t="s">
        <v>126</v>
      </c>
      <c r="F68" s="306"/>
      <c r="G68" s="306" t="s">
        <v>470</v>
      </c>
      <c r="H68" s="306" t="s">
        <v>471</v>
      </c>
      <c r="I68" s="307"/>
      <c r="J68" s="307"/>
    </row>
    <row r="69" spans="1:10" ht="28.5" customHeight="1">
      <c r="A69" s="270"/>
      <c r="B69" s="270"/>
      <c r="C69" s="306"/>
      <c r="D69" s="306"/>
      <c r="E69" s="306" t="s">
        <v>127</v>
      </c>
      <c r="F69" s="306" t="s">
        <v>133</v>
      </c>
      <c r="G69" s="306"/>
      <c r="H69" s="306"/>
      <c r="I69" s="307"/>
      <c r="J69" s="307"/>
    </row>
    <row r="70" spans="1:8" ht="15" customHeight="1">
      <c r="A70" s="285"/>
      <c r="B70" s="308" t="s">
        <v>472</v>
      </c>
      <c r="C70" s="309"/>
      <c r="D70" s="309"/>
      <c r="E70" s="309"/>
      <c r="F70" s="309"/>
      <c r="G70" s="309"/>
      <c r="H70" s="310">
        <f>SUM(C70:G70)</f>
        <v>0</v>
      </c>
    </row>
    <row r="71" spans="1:8" ht="15" customHeight="1">
      <c r="A71" s="278" t="s">
        <v>107</v>
      </c>
      <c r="B71" s="311" t="s">
        <v>473</v>
      </c>
      <c r="C71" s="312">
        <f aca="true" t="shared" si="12" ref="C71:H71">SUM(C72:C75)</f>
        <v>0</v>
      </c>
      <c r="D71" s="312">
        <f t="shared" si="12"/>
        <v>0</v>
      </c>
      <c r="E71" s="312">
        <f t="shared" si="12"/>
        <v>0</v>
      </c>
      <c r="F71" s="312">
        <f t="shared" si="12"/>
        <v>0</v>
      </c>
      <c r="G71" s="312">
        <f t="shared" si="12"/>
        <v>0</v>
      </c>
      <c r="H71" s="312">
        <f t="shared" si="12"/>
        <v>0</v>
      </c>
    </row>
    <row r="72" spans="1:8" ht="15" customHeight="1">
      <c r="A72" s="285" t="s">
        <v>436</v>
      </c>
      <c r="B72" s="313" t="s">
        <v>474</v>
      </c>
      <c r="C72" s="309"/>
      <c r="D72" s="309"/>
      <c r="E72" s="309"/>
      <c r="F72" s="309"/>
      <c r="G72" s="309"/>
      <c r="H72" s="310">
        <f>SUM(C72:G72)</f>
        <v>0</v>
      </c>
    </row>
    <row r="73" spans="1:8" ht="15" customHeight="1">
      <c r="A73" s="285" t="s">
        <v>436</v>
      </c>
      <c r="B73" s="313" t="s">
        <v>475</v>
      </c>
      <c r="C73" s="309"/>
      <c r="D73" s="309"/>
      <c r="E73" s="309"/>
      <c r="F73" s="309"/>
      <c r="G73" s="309"/>
      <c r="H73" s="310">
        <f>SUM(C73:G73)</f>
        <v>0</v>
      </c>
    </row>
    <row r="74" spans="1:8" ht="15" customHeight="1">
      <c r="A74" s="285" t="s">
        <v>436</v>
      </c>
      <c r="B74" s="313" t="s">
        <v>440</v>
      </c>
      <c r="C74" s="309"/>
      <c r="D74" s="309"/>
      <c r="E74" s="309"/>
      <c r="F74" s="309"/>
      <c r="G74" s="309"/>
      <c r="H74" s="310">
        <f>SUM(C74:G74)</f>
        <v>0</v>
      </c>
    </row>
    <row r="75" spans="1:8" ht="15" customHeight="1">
      <c r="A75" s="285" t="s">
        <v>436</v>
      </c>
      <c r="B75" s="313" t="s">
        <v>151</v>
      </c>
      <c r="C75" s="309"/>
      <c r="D75" s="309"/>
      <c r="E75" s="309"/>
      <c r="F75" s="309"/>
      <c r="G75" s="309"/>
      <c r="H75" s="310">
        <f>SUM(C75:G75)</f>
        <v>0</v>
      </c>
    </row>
    <row r="76" spans="1:8" ht="15" customHeight="1">
      <c r="A76" s="278" t="s">
        <v>109</v>
      </c>
      <c r="B76" s="314" t="s">
        <v>476</v>
      </c>
      <c r="C76" s="312">
        <f aca="true" t="shared" si="13" ref="C76:H76">SUM(C77:C80)</f>
        <v>0</v>
      </c>
      <c r="D76" s="312">
        <f t="shared" si="13"/>
        <v>0</v>
      </c>
      <c r="E76" s="312">
        <f t="shared" si="13"/>
        <v>0</v>
      </c>
      <c r="F76" s="312">
        <f t="shared" si="13"/>
        <v>0</v>
      </c>
      <c r="G76" s="312">
        <f t="shared" si="13"/>
        <v>0</v>
      </c>
      <c r="H76" s="312">
        <f t="shared" si="13"/>
        <v>0</v>
      </c>
    </row>
    <row r="77" spans="1:8" ht="15" customHeight="1">
      <c r="A77" s="285" t="s">
        <v>436</v>
      </c>
      <c r="B77" s="313" t="s">
        <v>442</v>
      </c>
      <c r="C77" s="309"/>
      <c r="D77" s="309"/>
      <c r="E77" s="309"/>
      <c r="F77" s="309"/>
      <c r="G77" s="309"/>
      <c r="H77" s="310">
        <f>SUM(C77:G77)</f>
        <v>0</v>
      </c>
    </row>
    <row r="78" spans="1:8" ht="15" customHeight="1">
      <c r="A78" s="285" t="s">
        <v>436</v>
      </c>
      <c r="B78" s="313" t="s">
        <v>462</v>
      </c>
      <c r="C78" s="309"/>
      <c r="D78" s="309"/>
      <c r="E78" s="309"/>
      <c r="F78" s="309"/>
      <c r="G78" s="309"/>
      <c r="H78" s="310">
        <f>SUM(C78:G78)</f>
        <v>0</v>
      </c>
    </row>
    <row r="79" spans="1:8" ht="15" customHeight="1">
      <c r="A79" s="285" t="s">
        <v>436</v>
      </c>
      <c r="B79" s="313" t="s">
        <v>440</v>
      </c>
      <c r="C79" s="309"/>
      <c r="D79" s="309"/>
      <c r="E79" s="309"/>
      <c r="F79" s="309"/>
      <c r="G79" s="309"/>
      <c r="H79" s="310">
        <f>SUM(C79:G79)</f>
        <v>0</v>
      </c>
    </row>
    <row r="80" spans="1:8" ht="15" customHeight="1">
      <c r="A80" s="285" t="s">
        <v>436</v>
      </c>
      <c r="B80" s="313" t="s">
        <v>151</v>
      </c>
      <c r="C80" s="309"/>
      <c r="D80" s="309"/>
      <c r="E80" s="309"/>
      <c r="F80" s="309"/>
      <c r="G80" s="309"/>
      <c r="H80" s="310">
        <f>SUM(C80:G80)</f>
        <v>0</v>
      </c>
    </row>
    <row r="81" spans="1:8" ht="15" customHeight="1">
      <c r="A81" s="285" t="s">
        <v>436</v>
      </c>
      <c r="B81" s="308"/>
      <c r="C81" s="309"/>
      <c r="D81" s="309"/>
      <c r="E81" s="309"/>
      <c r="F81" s="309"/>
      <c r="G81" s="309"/>
      <c r="H81" s="310">
        <f>SUM(C81:G81)</f>
        <v>0</v>
      </c>
    </row>
    <row r="82" spans="1:8" s="297" customFormat="1" ht="15" customHeight="1">
      <c r="A82" s="289"/>
      <c r="B82" s="315" t="s">
        <v>477</v>
      </c>
      <c r="C82" s="316">
        <f aca="true" t="shared" si="14" ref="C82:H82">SUM(C70:C71,-C76,C81)</f>
        <v>0</v>
      </c>
      <c r="D82" s="316">
        <f t="shared" si="14"/>
        <v>0</v>
      </c>
      <c r="E82" s="316">
        <f t="shared" si="14"/>
        <v>0</v>
      </c>
      <c r="F82" s="316">
        <f t="shared" si="14"/>
        <v>0</v>
      </c>
      <c r="G82" s="316">
        <f t="shared" si="14"/>
        <v>0</v>
      </c>
      <c r="H82" s="316">
        <f t="shared" si="14"/>
        <v>0</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sheetData>
  <mergeCells count="17">
    <mergeCell ref="B4:I4"/>
    <mergeCell ref="A5:A6"/>
    <mergeCell ref="B5:B6"/>
    <mergeCell ref="C5:C6"/>
    <mergeCell ref="D5:D6"/>
    <mergeCell ref="E5:G5"/>
    <mergeCell ref="H5:H6"/>
    <mergeCell ref="I5:I6"/>
    <mergeCell ref="B35:J35"/>
    <mergeCell ref="B67:H67"/>
    <mergeCell ref="A68:A69"/>
    <mergeCell ref="B68:B69"/>
    <mergeCell ref="C68:C69"/>
    <mergeCell ref="D68:D69"/>
    <mergeCell ref="E68:F68"/>
    <mergeCell ref="G68:G69"/>
    <mergeCell ref="H68:H69"/>
  </mergeCells>
  <conditionalFormatting sqref="B70:B82 C71:H71 C76:H76 C82:H82 H70:H82">
    <cfRule type="expression" priority="1" dxfId="0" stopIfTrue="1">
      <formula>$K$98=TRUE</formula>
    </cfRule>
  </conditionalFormatting>
  <conditionalFormatting sqref="C70:G70 C72:G75 C77:G81">
    <cfRule type="expression" priority="2" dxfId="0" stopIfTrue="1">
      <formula>$K$98=TRUE</formula>
    </cfRule>
    <cfRule type="cellIs" priority="3" dxfId="1" operator="notEqual" stopIfTrue="1">
      <formula>""</formula>
    </cfRule>
  </conditionalFormatting>
  <conditionalFormatting sqref="C68:E68 E69:F69 G68:H68">
    <cfRule type="expression" priority="4" dxfId="0" stopIfTrue="1">
      <formula>$K$97=TRUE</formula>
    </cfRule>
  </conditionalFormatting>
  <printOptions horizontalCentered="1"/>
  <pageMargins left="0.39375" right="0.39375" top="0.984027777777778" bottom="0.9840277777777778" header="0.5118055555555556" footer="0.5118055555555556"/>
  <pageSetup horizontalDpi="300" verticalDpi="300" orientation="landscape" paperSize="9" scale="84"/>
  <headerFooter alignWithMargins="0">
    <oddHeader>&amp;L&amp;"Arial,Kursywa"&amp;8Sprawozdanie finansowe za 2006 rok Samodzielnego Zespołu Przychodni Specjalistycznej we Włoclawku</oddHeader>
  </headerFooter>
  <rowBreaks count="1" manualBreakCount="1">
    <brk id="63" max="255" man="1"/>
  </rowBreaks>
</worksheet>
</file>

<file path=xl/worksheets/sheet8.xml><?xml version="1.0" encoding="utf-8"?>
<worksheet xmlns="http://schemas.openxmlformats.org/spreadsheetml/2006/main" xmlns:r="http://schemas.openxmlformats.org/officeDocument/2006/relationships">
  <sheetPr codeName="Arkusz4"/>
  <dimension ref="A4:N229"/>
  <sheetViews>
    <sheetView workbookViewId="0" topLeftCell="B56">
      <selection activeCell="C84" sqref="C84"/>
    </sheetView>
  </sheetViews>
  <sheetFormatPr defaultColWidth="9.00390625" defaultRowHeight="12.75"/>
  <cols>
    <col min="1" max="1" width="7.00390625" style="317" customWidth="1"/>
    <col min="2" max="2" width="72.375" style="317" customWidth="1"/>
    <col min="3" max="3" width="14.25390625" style="318" customWidth="1"/>
    <col min="4" max="4" width="15.625" style="318" customWidth="1"/>
    <col min="5" max="5" width="27.00390625" style="256" customWidth="1"/>
    <col min="6" max="16384" width="9.125" style="256" customWidth="1"/>
  </cols>
  <sheetData>
    <row r="4" spans="1:5" s="249" customFormat="1" ht="29.25" customHeight="1">
      <c r="A4" s="319" t="s">
        <v>286</v>
      </c>
      <c r="B4" s="320" t="s">
        <v>287</v>
      </c>
      <c r="C4" s="321" t="s">
        <v>478</v>
      </c>
      <c r="D4" s="321" t="s">
        <v>479</v>
      </c>
      <c r="E4" s="322"/>
    </row>
    <row r="5" spans="1:5" s="249" customFormat="1" ht="13.5" customHeight="1">
      <c r="A5" s="323" t="s">
        <v>107</v>
      </c>
      <c r="B5" s="324" t="s">
        <v>480</v>
      </c>
      <c r="C5" s="325">
        <f>C6+C9+C12+C15+C18</f>
        <v>0</v>
      </c>
      <c r="D5" s="325">
        <f>D6+D9+D12+D15+D18</f>
        <v>0</v>
      </c>
      <c r="E5" s="322"/>
    </row>
    <row r="6" spans="1:5" s="249" customFormat="1" ht="13.5" customHeight="1">
      <c r="A6" s="323" t="s">
        <v>436</v>
      </c>
      <c r="B6" s="324" t="s">
        <v>481</v>
      </c>
      <c r="C6" s="325">
        <f>SUM(C7:C8)</f>
        <v>0</v>
      </c>
      <c r="D6" s="325">
        <f>SUM(D7:D8)</f>
        <v>0</v>
      </c>
      <c r="E6" s="322"/>
    </row>
    <row r="7" spans="1:5" s="249" customFormat="1" ht="13.5" customHeight="1">
      <c r="A7" s="326" t="s">
        <v>436</v>
      </c>
      <c r="B7" s="327"/>
      <c r="C7" s="328"/>
      <c r="D7" s="328"/>
      <c r="E7" s="322"/>
    </row>
    <row r="8" spans="1:5" s="249" customFormat="1" ht="13.5" customHeight="1">
      <c r="A8" s="326" t="s">
        <v>436</v>
      </c>
      <c r="B8" s="327"/>
      <c r="C8" s="328"/>
      <c r="D8" s="328"/>
      <c r="E8" s="322"/>
    </row>
    <row r="9" spans="1:5" s="249" customFormat="1" ht="13.5" customHeight="1">
      <c r="A9" s="323" t="s">
        <v>436</v>
      </c>
      <c r="B9" s="324" t="s">
        <v>482</v>
      </c>
      <c r="C9" s="325">
        <f>SUM(C10:C11)</f>
        <v>0</v>
      </c>
      <c r="D9" s="325">
        <f>SUM(D10:D11)</f>
        <v>0</v>
      </c>
      <c r="E9" s="322"/>
    </row>
    <row r="10" spans="1:5" s="249" customFormat="1" ht="13.5" customHeight="1">
      <c r="A10" s="326" t="s">
        <v>436</v>
      </c>
      <c r="B10" s="327"/>
      <c r="C10" s="328"/>
      <c r="D10" s="328"/>
      <c r="E10" s="322"/>
    </row>
    <row r="11" spans="1:5" s="249" customFormat="1" ht="13.5" customHeight="1">
      <c r="A11" s="326" t="s">
        <v>436</v>
      </c>
      <c r="B11" s="327"/>
      <c r="C11" s="328"/>
      <c r="D11" s="328"/>
      <c r="E11" s="322"/>
    </row>
    <row r="12" spans="1:5" s="249" customFormat="1" ht="13.5" customHeight="1">
      <c r="A12" s="323" t="s">
        <v>436</v>
      </c>
      <c r="B12" s="324" t="s">
        <v>483</v>
      </c>
      <c r="C12" s="325">
        <f>SUM(C13:C14)</f>
        <v>0</v>
      </c>
      <c r="D12" s="325">
        <f>SUM(D13:D14)</f>
        <v>0</v>
      </c>
      <c r="E12" s="322"/>
    </row>
    <row r="13" spans="1:5" s="249" customFormat="1" ht="13.5" customHeight="1">
      <c r="A13" s="326" t="s">
        <v>436</v>
      </c>
      <c r="B13" s="327"/>
      <c r="C13" s="328"/>
      <c r="D13" s="328"/>
      <c r="E13" s="322"/>
    </row>
    <row r="14" spans="1:5" s="249" customFormat="1" ht="13.5" customHeight="1">
      <c r="A14" s="326" t="s">
        <v>436</v>
      </c>
      <c r="B14" s="327"/>
      <c r="C14" s="328"/>
      <c r="D14" s="328"/>
      <c r="E14" s="322"/>
    </row>
    <row r="15" spans="1:5" s="249" customFormat="1" ht="13.5" customHeight="1">
      <c r="A15" s="323" t="s">
        <v>436</v>
      </c>
      <c r="B15" s="324" t="s">
        <v>484</v>
      </c>
      <c r="C15" s="325">
        <f>SUM(C16:C17)</f>
        <v>0</v>
      </c>
      <c r="D15" s="325">
        <f>SUM(D16:D17)</f>
        <v>0</v>
      </c>
      <c r="E15" s="322"/>
    </row>
    <row r="16" spans="1:5" s="249" customFormat="1" ht="13.5" customHeight="1">
      <c r="A16" s="326" t="s">
        <v>436</v>
      </c>
      <c r="B16" s="327"/>
      <c r="C16" s="328"/>
      <c r="D16" s="328"/>
      <c r="E16" s="322"/>
    </row>
    <row r="17" spans="1:5" s="249" customFormat="1" ht="13.5" customHeight="1">
      <c r="A17" s="326" t="s">
        <v>436</v>
      </c>
      <c r="B17" s="327"/>
      <c r="C17" s="328"/>
      <c r="D17" s="328"/>
      <c r="E17" s="322"/>
    </row>
    <row r="18" spans="1:5" s="249" customFormat="1" ht="13.5" customHeight="1">
      <c r="A18" s="323" t="s">
        <v>436</v>
      </c>
      <c r="B18" s="324" t="s">
        <v>485</v>
      </c>
      <c r="C18" s="325">
        <f>SUM(C19:C20)</f>
        <v>0</v>
      </c>
      <c r="D18" s="325">
        <f>SUM(D19:D20)</f>
        <v>0</v>
      </c>
      <c r="E18" s="322"/>
    </row>
    <row r="19" spans="1:5" s="249" customFormat="1" ht="13.5" customHeight="1">
      <c r="A19" s="326" t="s">
        <v>436</v>
      </c>
      <c r="B19" s="327"/>
      <c r="C19" s="328"/>
      <c r="D19" s="328"/>
      <c r="E19" s="322"/>
    </row>
    <row r="20" spans="1:5" s="249" customFormat="1" ht="13.5" customHeight="1">
      <c r="A20" s="326" t="s">
        <v>436</v>
      </c>
      <c r="B20" s="327"/>
      <c r="C20" s="328"/>
      <c r="D20" s="328"/>
      <c r="E20" s="322"/>
    </row>
    <row r="21" spans="1:5" s="249" customFormat="1" ht="13.5" customHeight="1">
      <c r="A21" s="323" t="s">
        <v>109</v>
      </c>
      <c r="B21" s="324" t="s">
        <v>486</v>
      </c>
      <c r="C21" s="325">
        <f>SUM(C22:C23)</f>
        <v>0</v>
      </c>
      <c r="D21" s="325">
        <f>SUM(D22:D23)</f>
        <v>0</v>
      </c>
      <c r="E21" s="322"/>
    </row>
    <row r="22" spans="1:5" s="249" customFormat="1" ht="13.5" customHeight="1">
      <c r="A22" s="326" t="s">
        <v>436</v>
      </c>
      <c r="B22" s="327"/>
      <c r="C22" s="328"/>
      <c r="D22" s="328"/>
      <c r="E22" s="322"/>
    </row>
    <row r="23" spans="1:5" s="249" customFormat="1" ht="13.5" customHeight="1">
      <c r="A23" s="326" t="s">
        <v>436</v>
      </c>
      <c r="B23" s="327"/>
      <c r="C23" s="328"/>
      <c r="D23" s="328"/>
      <c r="E23" s="322"/>
    </row>
    <row r="24" spans="1:5" s="332" customFormat="1" ht="13.5" customHeight="1">
      <c r="A24" s="319"/>
      <c r="B24" s="329" t="s">
        <v>487</v>
      </c>
      <c r="C24" s="330">
        <f>C5+C21</f>
        <v>0</v>
      </c>
      <c r="D24" s="330">
        <f>D5+D21</f>
        <v>0</v>
      </c>
      <c r="E24" s="331"/>
    </row>
    <row r="25" spans="1:5" s="249" customFormat="1" ht="13.5" customHeight="1">
      <c r="A25" s="333" t="s">
        <v>111</v>
      </c>
      <c r="B25" s="334" t="s">
        <v>488</v>
      </c>
      <c r="C25" s="328"/>
      <c r="D25" s="328"/>
      <c r="E25" s="322"/>
    </row>
    <row r="26" spans="1:5" s="332" customFormat="1" ht="13.5" customHeight="1">
      <c r="A26" s="319"/>
      <c r="B26" s="320" t="s">
        <v>471</v>
      </c>
      <c r="C26" s="330">
        <f>SUM(C24:C25)</f>
        <v>0</v>
      </c>
      <c r="D26" s="330">
        <f>SUM(D24:D25)</f>
        <v>0</v>
      </c>
      <c r="E26" s="331"/>
    </row>
    <row r="27" spans="1:5" s="339" customFormat="1" ht="18" customHeight="1">
      <c r="A27" s="335"/>
      <c r="B27" s="336"/>
      <c r="C27" s="337"/>
      <c r="D27" s="337"/>
      <c r="E27" s="338"/>
    </row>
    <row r="28" spans="1:5" s="339" customFormat="1" ht="18" customHeight="1">
      <c r="A28" s="335"/>
      <c r="B28" s="336"/>
      <c r="C28" s="337"/>
      <c r="D28" s="337"/>
      <c r="E28" s="338"/>
    </row>
    <row r="29" spans="1:5" s="249" customFormat="1" ht="23.25" customHeight="1">
      <c r="A29" s="247" t="s">
        <v>288</v>
      </c>
      <c r="B29" s="340" t="s">
        <v>289</v>
      </c>
      <c r="C29" s="321" t="s">
        <v>478</v>
      </c>
      <c r="D29" s="321" t="s">
        <v>479</v>
      </c>
      <c r="E29" s="322"/>
    </row>
    <row r="30" spans="1:5" s="249" customFormat="1" ht="13.5" customHeight="1">
      <c r="A30" s="323" t="s">
        <v>107</v>
      </c>
      <c r="B30" s="324" t="s">
        <v>489</v>
      </c>
      <c r="C30" s="325">
        <f>SUM(C31:C33)</f>
        <v>0</v>
      </c>
      <c r="D30" s="325">
        <f>SUM(D31:D33)</f>
        <v>0</v>
      </c>
      <c r="E30" s="322"/>
    </row>
    <row r="31" spans="1:5" s="249" customFormat="1" ht="13.5" customHeight="1">
      <c r="A31" s="341" t="s">
        <v>436</v>
      </c>
      <c r="B31" s="342" t="s">
        <v>490</v>
      </c>
      <c r="C31" s="343"/>
      <c r="D31" s="343"/>
      <c r="E31" s="322"/>
    </row>
    <row r="32" spans="1:5" s="249" customFormat="1" ht="13.5" customHeight="1">
      <c r="A32" s="341" t="s">
        <v>436</v>
      </c>
      <c r="B32" s="342" t="s">
        <v>491</v>
      </c>
      <c r="C32" s="343"/>
      <c r="D32" s="343"/>
      <c r="E32" s="322"/>
    </row>
    <row r="33" spans="1:5" s="249" customFormat="1" ht="13.5" customHeight="1">
      <c r="A33" s="341" t="s">
        <v>436</v>
      </c>
      <c r="B33" s="342" t="s">
        <v>151</v>
      </c>
      <c r="C33" s="343"/>
      <c r="D33" s="343"/>
      <c r="E33" s="322"/>
    </row>
    <row r="34" spans="1:5" s="249" customFormat="1" ht="13.5" customHeight="1">
      <c r="A34" s="323" t="s">
        <v>109</v>
      </c>
      <c r="B34" s="324" t="s">
        <v>492</v>
      </c>
      <c r="C34" s="325">
        <f>SUM(C35:C36)</f>
        <v>0</v>
      </c>
      <c r="D34" s="325">
        <f>SUM(D35:D36)</f>
        <v>0</v>
      </c>
      <c r="E34" s="322"/>
    </row>
    <row r="35" spans="1:5" s="249" customFormat="1" ht="13.5" customHeight="1">
      <c r="A35" s="341" t="s">
        <v>436</v>
      </c>
      <c r="B35" s="342" t="s">
        <v>490</v>
      </c>
      <c r="C35" s="343"/>
      <c r="D35" s="343"/>
      <c r="E35" s="322"/>
    </row>
    <row r="36" spans="1:5" s="249" customFormat="1" ht="13.5" customHeight="1">
      <c r="A36" s="344" t="s">
        <v>436</v>
      </c>
      <c r="B36" s="345" t="s">
        <v>151</v>
      </c>
      <c r="C36" s="343"/>
      <c r="D36" s="343"/>
      <c r="E36" s="322"/>
    </row>
    <row r="37" spans="1:5" s="249" customFormat="1" ht="13.5" customHeight="1">
      <c r="A37" s="323" t="s">
        <v>111</v>
      </c>
      <c r="B37" s="324" t="s">
        <v>493</v>
      </c>
      <c r="C37" s="325">
        <f>SUM(C38:C40)</f>
        <v>0</v>
      </c>
      <c r="D37" s="325">
        <f>SUM(D38:D40)</f>
        <v>0</v>
      </c>
      <c r="E37" s="322"/>
    </row>
    <row r="38" spans="1:5" s="249" customFormat="1" ht="13.5" customHeight="1">
      <c r="A38" s="341" t="s">
        <v>436</v>
      </c>
      <c r="B38" s="342" t="s">
        <v>494</v>
      </c>
      <c r="C38" s="343"/>
      <c r="D38" s="343"/>
      <c r="E38" s="322"/>
    </row>
    <row r="39" spans="1:5" s="249" customFormat="1" ht="13.5" customHeight="1">
      <c r="A39" s="341" t="s">
        <v>436</v>
      </c>
      <c r="B39" s="342" t="s">
        <v>495</v>
      </c>
      <c r="C39" s="343"/>
      <c r="D39" s="343"/>
      <c r="E39" s="322"/>
    </row>
    <row r="40" spans="1:5" s="249" customFormat="1" ht="13.5" customHeight="1">
      <c r="A40" s="341" t="s">
        <v>436</v>
      </c>
      <c r="B40" s="342" t="s">
        <v>496</v>
      </c>
      <c r="C40" s="343"/>
      <c r="D40" s="343"/>
      <c r="E40" s="322"/>
    </row>
    <row r="41" spans="1:5" s="332" customFormat="1" ht="13.5" customHeight="1">
      <c r="A41" s="319"/>
      <c r="B41" s="320" t="s">
        <v>497</v>
      </c>
      <c r="C41" s="330">
        <f>C30+C34-C37</f>
        <v>0</v>
      </c>
      <c r="D41" s="330">
        <f>D30+D34-D37</f>
        <v>0</v>
      </c>
      <c r="E41" s="331"/>
    </row>
    <row r="42" spans="1:5" s="339" customFormat="1" ht="18" customHeight="1">
      <c r="A42" s="335"/>
      <c r="B42" s="336"/>
      <c r="C42" s="337"/>
      <c r="D42" s="337"/>
      <c r="E42" s="338"/>
    </row>
    <row r="43" spans="1:5" s="249" customFormat="1" ht="18" customHeight="1">
      <c r="A43" s="346"/>
      <c r="B43" s="347"/>
      <c r="C43" s="348"/>
      <c r="D43" s="348"/>
      <c r="E43" s="322"/>
    </row>
    <row r="44" spans="1:5" s="249" customFormat="1" ht="26.25" customHeight="1">
      <c r="A44" s="247" t="s">
        <v>290</v>
      </c>
      <c r="B44" s="320" t="s">
        <v>291</v>
      </c>
      <c r="C44" s="321" t="s">
        <v>478</v>
      </c>
      <c r="D44" s="321" t="s">
        <v>479</v>
      </c>
      <c r="E44" s="322"/>
    </row>
    <row r="45" spans="1:5" s="249" customFormat="1" ht="13.5" customHeight="1">
      <c r="A45" s="333"/>
      <c r="B45" s="349" t="s">
        <v>472</v>
      </c>
      <c r="C45" s="328"/>
      <c r="D45" s="328"/>
      <c r="E45" s="322"/>
    </row>
    <row r="46" spans="1:5" s="249" customFormat="1" ht="13.5" customHeight="1">
      <c r="A46" s="323" t="s">
        <v>107</v>
      </c>
      <c r="B46" s="324" t="s">
        <v>492</v>
      </c>
      <c r="C46" s="325">
        <f>SUM(C47:C48)</f>
        <v>0</v>
      </c>
      <c r="D46" s="325">
        <f>SUM(D47:D48)</f>
        <v>0</v>
      </c>
      <c r="E46" s="322"/>
    </row>
    <row r="47" spans="1:5" s="249" customFormat="1" ht="13.5" customHeight="1">
      <c r="A47" s="326" t="s">
        <v>436</v>
      </c>
      <c r="B47" s="327"/>
      <c r="C47" s="328"/>
      <c r="D47" s="328"/>
      <c r="E47" s="322"/>
    </row>
    <row r="48" spans="1:5" s="249" customFormat="1" ht="13.5" customHeight="1">
      <c r="A48" s="326" t="s">
        <v>436</v>
      </c>
      <c r="B48" s="327"/>
      <c r="C48" s="328"/>
      <c r="D48" s="328"/>
      <c r="E48" s="322"/>
    </row>
    <row r="49" spans="1:5" s="249" customFormat="1" ht="13.5" customHeight="1">
      <c r="A49" s="323" t="s">
        <v>109</v>
      </c>
      <c r="B49" s="324" t="s">
        <v>493</v>
      </c>
      <c r="C49" s="325">
        <f>SUM(C50:C51)</f>
        <v>0</v>
      </c>
      <c r="D49" s="325">
        <f>SUM(D50:D51)</f>
        <v>0</v>
      </c>
      <c r="E49" s="322"/>
    </row>
    <row r="50" spans="1:5" s="249" customFormat="1" ht="13.5" customHeight="1">
      <c r="A50" s="333" t="s">
        <v>436</v>
      </c>
      <c r="B50" s="349" t="s">
        <v>498</v>
      </c>
      <c r="C50" s="328"/>
      <c r="D50" s="328"/>
      <c r="E50" s="322"/>
    </row>
    <row r="51" spans="1:5" s="249" customFormat="1" ht="13.5" customHeight="1">
      <c r="A51" s="333" t="s">
        <v>436</v>
      </c>
      <c r="B51" s="349" t="s">
        <v>495</v>
      </c>
      <c r="C51" s="328"/>
      <c r="D51" s="328"/>
      <c r="E51" s="322"/>
    </row>
    <row r="52" spans="1:5" s="332" customFormat="1" ht="13.5" customHeight="1">
      <c r="A52" s="319"/>
      <c r="B52" s="320" t="s">
        <v>471</v>
      </c>
      <c r="C52" s="330">
        <f>C45+C46-C49</f>
        <v>0</v>
      </c>
      <c r="D52" s="330">
        <f>D45+D46-D49</f>
        <v>0</v>
      </c>
      <c r="E52" s="331"/>
    </row>
    <row r="54" spans="1:14" ht="10.5">
      <c r="A54" s="346"/>
      <c r="B54" s="347"/>
      <c r="C54" s="348"/>
      <c r="D54" s="348"/>
      <c r="E54" s="350"/>
      <c r="F54" s="350"/>
      <c r="G54" s="350"/>
      <c r="H54" s="350"/>
      <c r="I54" s="350"/>
      <c r="J54" s="350"/>
      <c r="K54" s="350"/>
      <c r="L54" s="350"/>
      <c r="M54" s="350"/>
      <c r="N54" s="350"/>
    </row>
    <row r="55" spans="1:14" ht="21.75">
      <c r="A55" s="247" t="s">
        <v>292</v>
      </c>
      <c r="B55" s="320" t="s">
        <v>293</v>
      </c>
      <c r="C55" s="321" t="s">
        <v>478</v>
      </c>
      <c r="D55" s="321" t="s">
        <v>479</v>
      </c>
      <c r="E55" s="350"/>
      <c r="F55" s="350"/>
      <c r="G55" s="350"/>
      <c r="H55" s="350"/>
      <c r="I55" s="350"/>
      <c r="J55" s="350"/>
      <c r="K55" s="350"/>
      <c r="L55" s="350"/>
      <c r="M55" s="350"/>
      <c r="N55" s="350"/>
    </row>
    <row r="56" spans="1:14" ht="13.5" customHeight="1">
      <c r="A56" s="323" t="s">
        <v>107</v>
      </c>
      <c r="B56" s="324" t="s">
        <v>489</v>
      </c>
      <c r="C56" s="325">
        <f>SUM(C57:C58)</f>
        <v>2591522.74</v>
      </c>
      <c r="D56" s="325">
        <f>SUM(D57:D58)</f>
        <v>2591522.74</v>
      </c>
      <c r="E56" s="351"/>
      <c r="F56" s="351"/>
      <c r="G56" s="351"/>
      <c r="H56" s="351"/>
      <c r="I56" s="351"/>
      <c r="J56" s="351"/>
      <c r="K56" s="351"/>
      <c r="L56" s="351"/>
      <c r="M56" s="351"/>
      <c r="N56" s="351"/>
    </row>
    <row r="57" spans="1:14" ht="13.5" customHeight="1">
      <c r="A57" s="326" t="s">
        <v>436</v>
      </c>
      <c r="B57" s="327" t="s">
        <v>499</v>
      </c>
      <c r="C57" s="328">
        <v>2531091.5500000003</v>
      </c>
      <c r="D57" s="328">
        <v>2531091.5500000003</v>
      </c>
      <c r="E57" s="351"/>
      <c r="F57" s="351"/>
      <c r="G57" s="351"/>
      <c r="H57" s="351"/>
      <c r="I57" s="351"/>
      <c r="J57" s="351"/>
      <c r="K57" s="351"/>
      <c r="L57" s="351"/>
      <c r="M57" s="351"/>
      <c r="N57" s="351"/>
    </row>
    <row r="58" spans="1:14" ht="13.5" customHeight="1">
      <c r="A58" s="326" t="s">
        <v>436</v>
      </c>
      <c r="B58" s="327" t="s">
        <v>500</v>
      </c>
      <c r="C58" s="328">
        <v>60431.19</v>
      </c>
      <c r="D58" s="328">
        <v>60431.19</v>
      </c>
      <c r="E58" s="351"/>
      <c r="F58" s="351"/>
      <c r="G58" s="351"/>
      <c r="H58" s="351"/>
      <c r="I58" s="351"/>
      <c r="J58" s="351"/>
      <c r="K58" s="351"/>
      <c r="L58" s="351"/>
      <c r="M58" s="351"/>
      <c r="N58" s="351"/>
    </row>
    <row r="59" spans="1:14" ht="13.5" customHeight="1">
      <c r="A59" s="323" t="s">
        <v>109</v>
      </c>
      <c r="B59" s="324" t="s">
        <v>492</v>
      </c>
      <c r="C59" s="325">
        <f>SUM(C60:C61)</f>
        <v>0</v>
      </c>
      <c r="D59" s="325">
        <f>SUM(D60:D61)</f>
        <v>0</v>
      </c>
      <c r="E59" s="351"/>
      <c r="F59" s="351"/>
      <c r="G59" s="351"/>
      <c r="H59" s="351"/>
      <c r="I59" s="351"/>
      <c r="J59" s="351"/>
      <c r="K59" s="351"/>
      <c r="L59" s="351"/>
      <c r="M59" s="351"/>
      <c r="N59" s="351"/>
    </row>
    <row r="60" spans="1:14" ht="13.5" customHeight="1">
      <c r="A60" s="326" t="s">
        <v>436</v>
      </c>
      <c r="B60" s="327"/>
      <c r="C60" s="328"/>
      <c r="D60" s="328"/>
      <c r="E60" s="350"/>
      <c r="F60" s="350"/>
      <c r="G60" s="350"/>
      <c r="H60" s="350"/>
      <c r="I60" s="350"/>
      <c r="J60" s="350"/>
      <c r="K60" s="350"/>
      <c r="L60" s="350"/>
      <c r="M60" s="350"/>
      <c r="N60" s="350"/>
    </row>
    <row r="61" spans="1:14" ht="13.5" customHeight="1">
      <c r="A61" s="326" t="s">
        <v>436</v>
      </c>
      <c r="B61" s="327"/>
      <c r="C61" s="328"/>
      <c r="D61" s="328"/>
      <c r="E61" s="351"/>
      <c r="F61" s="351"/>
      <c r="G61" s="351"/>
      <c r="H61" s="351"/>
      <c r="I61" s="351"/>
      <c r="J61" s="351"/>
      <c r="K61" s="351"/>
      <c r="L61" s="351"/>
      <c r="M61" s="351"/>
      <c r="N61" s="351"/>
    </row>
    <row r="62" spans="1:14" ht="13.5" customHeight="1">
      <c r="A62" s="323" t="s">
        <v>111</v>
      </c>
      <c r="B62" s="324" t="s">
        <v>493</v>
      </c>
      <c r="C62" s="325">
        <f>SUM(C63:C64)</f>
        <v>0</v>
      </c>
      <c r="D62" s="325">
        <f>SUM(D63:D64)</f>
        <v>0</v>
      </c>
      <c r="E62" s="351"/>
      <c r="F62" s="351"/>
      <c r="G62" s="351"/>
      <c r="H62" s="351"/>
      <c r="I62" s="351"/>
      <c r="J62" s="351"/>
      <c r="K62" s="351"/>
      <c r="L62" s="351"/>
      <c r="M62" s="351"/>
      <c r="N62" s="351"/>
    </row>
    <row r="63" spans="1:14" ht="13.5" customHeight="1">
      <c r="A63" s="326" t="s">
        <v>436</v>
      </c>
      <c r="B63" s="327"/>
      <c r="C63" s="328"/>
      <c r="D63" s="328"/>
      <c r="E63" s="351"/>
      <c r="F63" s="351"/>
      <c r="G63" s="351"/>
      <c r="H63" s="351"/>
      <c r="I63" s="351"/>
      <c r="J63" s="351"/>
      <c r="K63" s="351"/>
      <c r="L63" s="351"/>
      <c r="M63" s="351"/>
      <c r="N63" s="351"/>
    </row>
    <row r="64" spans="1:14" ht="13.5" customHeight="1">
      <c r="A64" s="326" t="s">
        <v>436</v>
      </c>
      <c r="B64" s="327"/>
      <c r="C64" s="328"/>
      <c r="D64" s="328"/>
      <c r="E64" s="351"/>
      <c r="F64" s="351"/>
      <c r="G64" s="351"/>
      <c r="H64" s="351"/>
      <c r="I64" s="351"/>
      <c r="J64" s="351"/>
      <c r="K64" s="351"/>
      <c r="L64" s="351"/>
      <c r="M64" s="351"/>
      <c r="N64" s="351"/>
    </row>
    <row r="65" spans="1:14" ht="13.5" customHeight="1">
      <c r="A65" s="319"/>
      <c r="B65" s="320" t="s">
        <v>497</v>
      </c>
      <c r="C65" s="330">
        <f>C56+C59-C62</f>
        <v>2591522.74</v>
      </c>
      <c r="D65" s="330">
        <f>D56+D59-D62</f>
        <v>2591522.74</v>
      </c>
      <c r="E65" s="350"/>
      <c r="F65" s="350"/>
      <c r="G65" s="350"/>
      <c r="H65" s="350"/>
      <c r="I65" s="350"/>
      <c r="J65" s="350"/>
      <c r="K65" s="350"/>
      <c r="L65" s="350"/>
      <c r="M65" s="350"/>
      <c r="N65" s="350"/>
    </row>
    <row r="66" spans="1:14" ht="13.5" customHeight="1">
      <c r="A66" s="352"/>
      <c r="B66" s="353"/>
      <c r="C66" s="354"/>
      <c r="D66" s="354"/>
      <c r="E66" s="355"/>
      <c r="F66" s="355"/>
      <c r="G66" s="355"/>
      <c r="H66" s="355"/>
      <c r="I66" s="355"/>
      <c r="J66" s="355"/>
      <c r="K66" s="355"/>
      <c r="L66" s="355"/>
      <c r="M66" s="355"/>
      <c r="N66" s="355"/>
    </row>
    <row r="67" spans="1:4" ht="10.5">
      <c r="A67" s="335"/>
      <c r="B67" s="336"/>
      <c r="C67" s="337"/>
      <c r="D67" s="337"/>
    </row>
    <row r="68" spans="1:4" ht="10.5">
      <c r="A68" s="346"/>
      <c r="B68" s="347"/>
      <c r="C68" s="348"/>
      <c r="D68" s="348"/>
    </row>
    <row r="69" spans="1:4" ht="21.75">
      <c r="A69" s="247" t="s">
        <v>294</v>
      </c>
      <c r="B69" s="320" t="s">
        <v>295</v>
      </c>
      <c r="C69" s="321" t="s">
        <v>478</v>
      </c>
      <c r="D69" s="321" t="s">
        <v>479</v>
      </c>
    </row>
    <row r="70" spans="1:4" ht="13.5" customHeight="1">
      <c r="A70" s="323" t="s">
        <v>107</v>
      </c>
      <c r="B70" s="324" t="s">
        <v>489</v>
      </c>
      <c r="C70" s="325">
        <f>SUM(C71:C72)</f>
        <v>47432.33</v>
      </c>
      <c r="D70" s="325">
        <f>SUM(D71:D72)</f>
        <v>47432.33</v>
      </c>
    </row>
    <row r="71" spans="1:4" ht="13.5" customHeight="1">
      <c r="A71" s="326" t="s">
        <v>436</v>
      </c>
      <c r="B71" s="327" t="s">
        <v>501</v>
      </c>
      <c r="C71" s="328">
        <v>47432.33</v>
      </c>
      <c r="D71" s="328">
        <v>47432.33</v>
      </c>
    </row>
    <row r="72" spans="1:4" ht="13.5" customHeight="1">
      <c r="A72" s="326" t="s">
        <v>436</v>
      </c>
      <c r="B72" s="327"/>
      <c r="C72" s="328"/>
      <c r="D72" s="328"/>
    </row>
    <row r="73" spans="1:4" ht="13.5" customHeight="1">
      <c r="A73" s="323" t="s">
        <v>109</v>
      </c>
      <c r="B73" s="324" t="s">
        <v>492</v>
      </c>
      <c r="C73" s="325">
        <f>SUM(C74:C75)</f>
        <v>766.16</v>
      </c>
      <c r="D73" s="325">
        <f>SUM(D74:D75)</f>
        <v>0</v>
      </c>
    </row>
    <row r="74" spans="1:4" ht="13.5" customHeight="1">
      <c r="A74" s="326" t="s">
        <v>436</v>
      </c>
      <c r="B74" s="327" t="s">
        <v>502</v>
      </c>
      <c r="C74" s="328"/>
      <c r="D74" s="328"/>
    </row>
    <row r="75" spans="1:4" ht="13.5" customHeight="1">
      <c r="A75" s="326" t="s">
        <v>436</v>
      </c>
      <c r="B75" s="327" t="s">
        <v>438</v>
      </c>
      <c r="C75" s="328">
        <v>766.16</v>
      </c>
      <c r="D75" s="328"/>
    </row>
    <row r="76" spans="1:4" ht="13.5" customHeight="1">
      <c r="A76" s="323" t="s">
        <v>111</v>
      </c>
      <c r="B76" s="324" t="s">
        <v>493</v>
      </c>
      <c r="C76" s="325">
        <f>SUM(C77:C78)</f>
        <v>0</v>
      </c>
      <c r="D76" s="325">
        <f>SUM(D77:D78)</f>
        <v>0</v>
      </c>
    </row>
    <row r="77" spans="1:4" ht="13.5" customHeight="1">
      <c r="A77" s="326" t="s">
        <v>436</v>
      </c>
      <c r="B77" s="327"/>
      <c r="C77" s="328"/>
      <c r="D77" s="328"/>
    </row>
    <row r="78" spans="1:4" ht="13.5" customHeight="1">
      <c r="A78" s="326" t="s">
        <v>436</v>
      </c>
      <c r="B78" s="327"/>
      <c r="C78" s="328"/>
      <c r="D78" s="328"/>
    </row>
    <row r="79" spans="1:4" ht="13.5" customHeight="1">
      <c r="A79" s="319"/>
      <c r="B79" s="320" t="s">
        <v>497</v>
      </c>
      <c r="C79" s="330">
        <f>C70+C73-C76</f>
        <v>48198.490000000005</v>
      </c>
      <c r="D79" s="330">
        <f>D70+D73-D76</f>
        <v>47432.33</v>
      </c>
    </row>
    <row r="80" spans="1:4" ht="10.5">
      <c r="A80" s="352"/>
      <c r="B80" s="353"/>
      <c r="C80" s="354"/>
      <c r="D80" s="354"/>
    </row>
    <row r="81" spans="1:4" ht="10.5">
      <c r="A81" s="335"/>
      <c r="B81" s="336"/>
      <c r="C81" s="337"/>
      <c r="D81" s="337"/>
    </row>
    <row r="82" spans="1:4" ht="10.5">
      <c r="A82" s="346"/>
      <c r="B82" s="347"/>
      <c r="C82" s="348"/>
      <c r="D82" s="348"/>
    </row>
    <row r="83" spans="1:4" ht="24" customHeight="1">
      <c r="A83" s="247" t="s">
        <v>296</v>
      </c>
      <c r="B83" s="320" t="s">
        <v>297</v>
      </c>
      <c r="C83" s="321" t="s">
        <v>478</v>
      </c>
      <c r="D83" s="321" t="s">
        <v>479</v>
      </c>
    </row>
    <row r="84" spans="1:4" ht="13.5" customHeight="1">
      <c r="A84" s="323" t="s">
        <v>107</v>
      </c>
      <c r="B84" s="324" t="s">
        <v>127</v>
      </c>
      <c r="C84" s="325">
        <f>SUM(C85:C92)</f>
        <v>0</v>
      </c>
      <c r="D84" s="325">
        <f>SUM(D85:D92)</f>
        <v>0</v>
      </c>
    </row>
    <row r="85" spans="1:4" ht="13.5" customHeight="1">
      <c r="A85" s="333" t="s">
        <v>436</v>
      </c>
      <c r="B85" s="349" t="s">
        <v>129</v>
      </c>
      <c r="C85" s="328"/>
      <c r="D85" s="328"/>
    </row>
    <row r="86" spans="1:4" ht="13.5" customHeight="1">
      <c r="A86" s="333" t="s">
        <v>436</v>
      </c>
      <c r="B86" s="349" t="s">
        <v>503</v>
      </c>
      <c r="C86" s="328"/>
      <c r="D86" s="328"/>
    </row>
    <row r="87" spans="1:4" ht="13.5" customHeight="1">
      <c r="A87" s="333" t="s">
        <v>436</v>
      </c>
      <c r="B87" s="349" t="s">
        <v>131</v>
      </c>
      <c r="C87" s="328"/>
      <c r="D87" s="328"/>
    </row>
    <row r="88" spans="1:4" ht="13.5" customHeight="1">
      <c r="A88" s="333" t="s">
        <v>436</v>
      </c>
      <c r="B88" s="349" t="s">
        <v>504</v>
      </c>
      <c r="C88" s="328"/>
      <c r="D88" s="328"/>
    </row>
    <row r="89" spans="1:4" ht="13.5" customHeight="1">
      <c r="A89" s="333" t="s">
        <v>436</v>
      </c>
      <c r="B89" s="349" t="s">
        <v>505</v>
      </c>
      <c r="C89" s="328"/>
      <c r="D89" s="328"/>
    </row>
    <row r="90" spans="1:4" ht="13.5" customHeight="1">
      <c r="A90" s="333" t="s">
        <v>436</v>
      </c>
      <c r="B90" s="349" t="s">
        <v>506</v>
      </c>
      <c r="C90" s="328"/>
      <c r="D90" s="328"/>
    </row>
    <row r="91" spans="1:4" ht="13.5" customHeight="1">
      <c r="A91" s="333" t="s">
        <v>436</v>
      </c>
      <c r="B91" s="349" t="s">
        <v>507</v>
      </c>
      <c r="C91" s="328"/>
      <c r="D91" s="328"/>
    </row>
    <row r="92" spans="1:4" ht="13.5" customHeight="1">
      <c r="A92" s="326" t="s">
        <v>436</v>
      </c>
      <c r="B92" s="327"/>
      <c r="C92" s="328"/>
      <c r="D92" s="328"/>
    </row>
    <row r="93" spans="1:4" ht="13.5" customHeight="1">
      <c r="A93" s="323" t="s">
        <v>109</v>
      </c>
      <c r="B93" s="324" t="s">
        <v>133</v>
      </c>
      <c r="C93" s="325">
        <f>SUM(C94:C101)</f>
        <v>0</v>
      </c>
      <c r="D93" s="325">
        <f>SUM(D94:D101)</f>
        <v>0</v>
      </c>
    </row>
    <row r="94" spans="1:4" ht="13.5" customHeight="1">
      <c r="A94" s="333" t="s">
        <v>436</v>
      </c>
      <c r="B94" s="349" t="s">
        <v>129</v>
      </c>
      <c r="C94" s="328"/>
      <c r="D94" s="328"/>
    </row>
    <row r="95" spans="1:4" ht="13.5" customHeight="1">
      <c r="A95" s="333" t="s">
        <v>436</v>
      </c>
      <c r="B95" s="349" t="s">
        <v>503</v>
      </c>
      <c r="C95" s="328"/>
      <c r="D95" s="328"/>
    </row>
    <row r="96" spans="1:4" ht="13.5" customHeight="1">
      <c r="A96" s="333" t="s">
        <v>436</v>
      </c>
      <c r="B96" s="349" t="s">
        <v>131</v>
      </c>
      <c r="C96" s="328">
        <v>0</v>
      </c>
      <c r="D96" s="328">
        <v>0</v>
      </c>
    </row>
    <row r="97" spans="1:4" ht="13.5" customHeight="1">
      <c r="A97" s="333" t="s">
        <v>436</v>
      </c>
      <c r="B97" s="349" t="s">
        <v>504</v>
      </c>
      <c r="C97" s="328">
        <v>0</v>
      </c>
      <c r="D97" s="328">
        <v>0</v>
      </c>
    </row>
    <row r="98" spans="1:4" ht="13.5" customHeight="1">
      <c r="A98" s="333" t="s">
        <v>436</v>
      </c>
      <c r="B98" s="349" t="s">
        <v>505</v>
      </c>
      <c r="C98" s="328"/>
      <c r="D98" s="328"/>
    </row>
    <row r="99" spans="1:4" ht="13.5" customHeight="1">
      <c r="A99" s="333" t="s">
        <v>436</v>
      </c>
      <c r="B99" s="349" t="s">
        <v>506</v>
      </c>
      <c r="C99" s="328"/>
      <c r="D99" s="328"/>
    </row>
    <row r="100" spans="1:4" ht="13.5" customHeight="1">
      <c r="A100" s="333" t="s">
        <v>436</v>
      </c>
      <c r="B100" s="349" t="s">
        <v>507</v>
      </c>
      <c r="C100" s="328"/>
      <c r="D100" s="328"/>
    </row>
    <row r="101" spans="1:4" ht="13.5" customHeight="1">
      <c r="A101" s="326" t="s">
        <v>436</v>
      </c>
      <c r="B101" s="327"/>
      <c r="C101" s="328"/>
      <c r="D101" s="328"/>
    </row>
    <row r="102" spans="1:4" ht="13.5" customHeight="1">
      <c r="A102" s="319"/>
      <c r="B102" s="320" t="s">
        <v>471</v>
      </c>
      <c r="C102" s="330">
        <f>C84+C93</f>
        <v>0</v>
      </c>
      <c r="D102" s="330">
        <f>D84+D93</f>
        <v>0</v>
      </c>
    </row>
    <row r="103" spans="1:4" ht="10.5">
      <c r="A103" s="335"/>
      <c r="B103" s="336"/>
      <c r="C103" s="337"/>
      <c r="D103" s="337"/>
    </row>
    <row r="104" spans="1:4" ht="10.5">
      <c r="A104" s="335"/>
      <c r="B104" s="336"/>
      <c r="C104" s="337"/>
      <c r="D104" s="337"/>
    </row>
    <row r="105" spans="1:4" ht="10.5">
      <c r="A105" s="356"/>
      <c r="B105" s="347"/>
      <c r="C105" s="348"/>
      <c r="D105" s="348"/>
    </row>
    <row r="106" spans="1:4" ht="21.75">
      <c r="A106" s="247" t="s">
        <v>298</v>
      </c>
      <c r="B106" s="320" t="s">
        <v>299</v>
      </c>
      <c r="C106" s="321" t="s">
        <v>478</v>
      </c>
      <c r="D106" s="321" t="s">
        <v>479</v>
      </c>
    </row>
    <row r="107" spans="1:4" ht="13.5" customHeight="1">
      <c r="A107" s="323" t="s">
        <v>107</v>
      </c>
      <c r="B107" s="324" t="s">
        <v>489</v>
      </c>
      <c r="C107" s="325">
        <f>C108+C109+C110+C111+C112</f>
        <v>0</v>
      </c>
      <c r="D107" s="325">
        <f>D108+D109+D110+D111+D112</f>
        <v>0</v>
      </c>
    </row>
    <row r="108" spans="1:4" ht="13.5" customHeight="1">
      <c r="A108" s="333" t="s">
        <v>436</v>
      </c>
      <c r="B108" s="349" t="s">
        <v>508</v>
      </c>
      <c r="C108" s="328"/>
      <c r="D108" s="328"/>
    </row>
    <row r="109" spans="1:4" ht="13.5" customHeight="1">
      <c r="A109" s="333" t="s">
        <v>436</v>
      </c>
      <c r="B109" s="349" t="s">
        <v>503</v>
      </c>
      <c r="C109" s="328"/>
      <c r="D109" s="328"/>
    </row>
    <row r="110" spans="1:4" ht="13.5" customHeight="1">
      <c r="A110" s="333" t="s">
        <v>436</v>
      </c>
      <c r="B110" s="349" t="s">
        <v>130</v>
      </c>
      <c r="C110" s="357"/>
      <c r="D110" s="357"/>
    </row>
    <row r="111" spans="1:4" ht="13.5" customHeight="1">
      <c r="A111" s="333" t="s">
        <v>436</v>
      </c>
      <c r="B111" s="349" t="s">
        <v>131</v>
      </c>
      <c r="C111" s="328"/>
      <c r="D111" s="328"/>
    </row>
    <row r="112" spans="1:4" ht="13.5" customHeight="1">
      <c r="A112" s="323" t="s">
        <v>436</v>
      </c>
      <c r="B112" s="324" t="s">
        <v>509</v>
      </c>
      <c r="C112" s="325">
        <f>SUM(C113:C116)</f>
        <v>0</v>
      </c>
      <c r="D112" s="325">
        <f>SUM(D113:D116)</f>
        <v>0</v>
      </c>
    </row>
    <row r="113" spans="1:4" ht="13.5" customHeight="1">
      <c r="A113" s="333"/>
      <c r="B113" s="349" t="s">
        <v>510</v>
      </c>
      <c r="C113" s="328"/>
      <c r="D113" s="328"/>
    </row>
    <row r="114" spans="1:4" ht="13.5" customHeight="1">
      <c r="A114" s="333"/>
      <c r="B114" s="349" t="s">
        <v>511</v>
      </c>
      <c r="C114" s="328"/>
      <c r="D114" s="328"/>
    </row>
    <row r="115" spans="1:4" ht="13.5" customHeight="1">
      <c r="A115" s="333"/>
      <c r="B115" s="349" t="s">
        <v>512</v>
      </c>
      <c r="C115" s="328"/>
      <c r="D115" s="328"/>
    </row>
    <row r="116" spans="1:4" ht="13.5" customHeight="1">
      <c r="A116" s="326"/>
      <c r="B116" s="327" t="s">
        <v>436</v>
      </c>
      <c r="C116" s="328"/>
      <c r="D116" s="328"/>
    </row>
    <row r="117" spans="1:4" ht="13.5" customHeight="1">
      <c r="A117" s="323" t="s">
        <v>109</v>
      </c>
      <c r="B117" s="324" t="s">
        <v>492</v>
      </c>
      <c r="C117" s="325">
        <f>SUM(C118:C125)</f>
        <v>0</v>
      </c>
      <c r="D117" s="325">
        <f>SUM(D118:D125)</f>
        <v>0</v>
      </c>
    </row>
    <row r="118" spans="1:4" ht="13.5" customHeight="1">
      <c r="A118" s="341" t="s">
        <v>436</v>
      </c>
      <c r="B118" s="349" t="s">
        <v>513</v>
      </c>
      <c r="C118" s="328">
        <v>0</v>
      </c>
      <c r="D118" s="328">
        <v>0</v>
      </c>
    </row>
    <row r="119" spans="1:4" ht="13.5" customHeight="1">
      <c r="A119" s="341" t="s">
        <v>436</v>
      </c>
      <c r="B119" s="349" t="s">
        <v>514</v>
      </c>
      <c r="C119" s="328"/>
      <c r="D119" s="328"/>
    </row>
    <row r="120" spans="1:4" ht="13.5" customHeight="1">
      <c r="A120" s="341" t="s">
        <v>436</v>
      </c>
      <c r="B120" s="349" t="s">
        <v>515</v>
      </c>
      <c r="C120" s="328"/>
      <c r="D120" s="328"/>
    </row>
    <row r="121" spans="1:4" ht="13.5" customHeight="1">
      <c r="A121" s="341" t="s">
        <v>436</v>
      </c>
      <c r="B121" s="349" t="s">
        <v>516</v>
      </c>
      <c r="C121" s="328"/>
      <c r="D121" s="328"/>
    </row>
    <row r="122" spans="1:4" ht="13.5" customHeight="1">
      <c r="A122" s="341" t="s">
        <v>436</v>
      </c>
      <c r="B122" s="349" t="s">
        <v>517</v>
      </c>
      <c r="C122" s="328"/>
      <c r="D122" s="328"/>
    </row>
    <row r="123" spans="1:4" ht="13.5" customHeight="1">
      <c r="A123" s="341" t="s">
        <v>436</v>
      </c>
      <c r="B123" s="349" t="s">
        <v>518</v>
      </c>
      <c r="C123" s="328"/>
      <c r="D123" s="328"/>
    </row>
    <row r="124" spans="1:4" ht="13.5" customHeight="1">
      <c r="A124" s="341" t="s">
        <v>436</v>
      </c>
      <c r="B124" s="349" t="s">
        <v>519</v>
      </c>
      <c r="C124" s="328"/>
      <c r="D124" s="328"/>
    </row>
    <row r="125" spans="1:4" ht="13.5" customHeight="1">
      <c r="A125" s="344" t="s">
        <v>436</v>
      </c>
      <c r="B125" s="327"/>
      <c r="C125" s="328"/>
      <c r="D125" s="328"/>
    </row>
    <row r="126" spans="1:4" ht="13.5" customHeight="1">
      <c r="A126" s="323" t="s">
        <v>111</v>
      </c>
      <c r="B126" s="324" t="s">
        <v>493</v>
      </c>
      <c r="C126" s="358">
        <f>SUM(C127:C133)</f>
        <v>0</v>
      </c>
      <c r="D126" s="325">
        <f>SUM(D127:D133)</f>
        <v>0</v>
      </c>
    </row>
    <row r="127" spans="1:4" ht="13.5" customHeight="1">
      <c r="A127" s="341" t="s">
        <v>436</v>
      </c>
      <c r="B127" s="349" t="s">
        <v>520</v>
      </c>
      <c r="C127" s="328"/>
      <c r="D127" s="328"/>
    </row>
    <row r="128" spans="1:4" ht="13.5" customHeight="1">
      <c r="A128" s="341" t="s">
        <v>436</v>
      </c>
      <c r="B128" s="349" t="s">
        <v>521</v>
      </c>
      <c r="C128" s="328"/>
      <c r="D128" s="328"/>
    </row>
    <row r="129" spans="1:4" ht="13.5" customHeight="1">
      <c r="A129" s="341" t="s">
        <v>436</v>
      </c>
      <c r="B129" s="349" t="s">
        <v>522</v>
      </c>
      <c r="C129" s="328"/>
      <c r="D129" s="328"/>
    </row>
    <row r="130" spans="1:4" ht="13.5" customHeight="1">
      <c r="A130" s="341" t="s">
        <v>436</v>
      </c>
      <c r="B130" s="349" t="s">
        <v>523</v>
      </c>
      <c r="C130" s="328"/>
      <c r="D130" s="328"/>
    </row>
    <row r="131" spans="1:4" ht="13.5" customHeight="1">
      <c r="A131" s="341" t="s">
        <v>436</v>
      </c>
      <c r="B131" s="349" t="s">
        <v>524</v>
      </c>
      <c r="C131" s="328"/>
      <c r="D131" s="328"/>
    </row>
    <row r="132" spans="1:4" ht="13.5" customHeight="1">
      <c r="A132" s="341" t="s">
        <v>436</v>
      </c>
      <c r="B132" s="349" t="s">
        <v>525</v>
      </c>
      <c r="C132" s="328"/>
      <c r="D132" s="328"/>
    </row>
    <row r="133" spans="1:4" ht="13.5" customHeight="1">
      <c r="A133" s="344" t="s">
        <v>436</v>
      </c>
      <c r="B133" s="327"/>
      <c r="C133" s="328"/>
      <c r="D133" s="328"/>
    </row>
    <row r="134" spans="1:4" ht="13.5" customHeight="1">
      <c r="A134" s="319"/>
      <c r="B134" s="320" t="s">
        <v>497</v>
      </c>
      <c r="C134" s="330">
        <f>C107+C117-C126</f>
        <v>0</v>
      </c>
      <c r="D134" s="330">
        <f>D107+D117-D126</f>
        <v>0</v>
      </c>
    </row>
    <row r="135" spans="1:4" ht="10.5">
      <c r="A135" s="335"/>
      <c r="B135" s="336"/>
      <c r="C135" s="359"/>
      <c r="D135" s="359"/>
    </row>
    <row r="136" spans="1:4" ht="10.5">
      <c r="A136" s="360"/>
      <c r="B136" s="360"/>
      <c r="C136" s="348"/>
      <c r="D136" s="348"/>
    </row>
    <row r="138" spans="1:5" s="249" customFormat="1" ht="28.5" customHeight="1">
      <c r="A138" s="247" t="s">
        <v>300</v>
      </c>
      <c r="B138" s="320" t="s">
        <v>301</v>
      </c>
      <c r="C138" s="321" t="s">
        <v>478</v>
      </c>
      <c r="D138" s="321" t="s">
        <v>479</v>
      </c>
      <c r="E138" s="322"/>
    </row>
    <row r="139" spans="1:5" s="249" customFormat="1" ht="18" customHeight="1">
      <c r="A139" s="333" t="s">
        <v>107</v>
      </c>
      <c r="B139" s="349" t="s">
        <v>526</v>
      </c>
      <c r="C139" s="357"/>
      <c r="D139" s="357"/>
      <c r="E139" s="322"/>
    </row>
    <row r="140" spans="1:5" s="249" customFormat="1" ht="18" customHeight="1">
      <c r="A140" s="333" t="s">
        <v>109</v>
      </c>
      <c r="B140" s="349" t="s">
        <v>138</v>
      </c>
      <c r="C140" s="357"/>
      <c r="D140" s="357"/>
      <c r="E140" s="322"/>
    </row>
    <row r="141" spans="1:5" s="249" customFormat="1" ht="18" customHeight="1">
      <c r="A141" s="319"/>
      <c r="B141" s="320" t="s">
        <v>471</v>
      </c>
      <c r="C141" s="330">
        <f>C139+C140</f>
        <v>0</v>
      </c>
      <c r="D141" s="330">
        <f>D139+D140</f>
        <v>0</v>
      </c>
      <c r="E141" s="322"/>
    </row>
    <row r="144" spans="1:4" ht="10.5">
      <c r="A144" s="346"/>
      <c r="B144" s="347"/>
      <c r="C144" s="348"/>
      <c r="D144" s="348"/>
    </row>
    <row r="145" spans="1:4" ht="21.75">
      <c r="A145" s="247" t="s">
        <v>302</v>
      </c>
      <c r="B145" s="320" t="s">
        <v>303</v>
      </c>
      <c r="C145" s="321" t="s">
        <v>478</v>
      </c>
      <c r="D145" s="321" t="s">
        <v>479</v>
      </c>
    </row>
    <row r="146" spans="1:4" ht="13.5" customHeight="1">
      <c r="A146" s="323" t="s">
        <v>2</v>
      </c>
      <c r="B146" s="324" t="s">
        <v>527</v>
      </c>
      <c r="C146" s="325">
        <f>C147+C148+C149</f>
        <v>0</v>
      </c>
      <c r="D146" s="325">
        <f>D147+D148+D149</f>
        <v>0</v>
      </c>
    </row>
    <row r="147" spans="1:4" ht="13.5" customHeight="1">
      <c r="A147" s="333" t="s">
        <v>107</v>
      </c>
      <c r="B147" s="349" t="s">
        <v>528</v>
      </c>
      <c r="C147" s="357"/>
      <c r="D147" s="357"/>
    </row>
    <row r="148" spans="1:4" ht="13.5" customHeight="1">
      <c r="A148" s="333" t="s">
        <v>109</v>
      </c>
      <c r="B148" s="349" t="s">
        <v>529</v>
      </c>
      <c r="C148" s="357"/>
      <c r="D148" s="357"/>
    </row>
    <row r="149" spans="1:4" ht="13.5" customHeight="1">
      <c r="A149" s="333" t="s">
        <v>111</v>
      </c>
      <c r="B149" s="349" t="s">
        <v>530</v>
      </c>
      <c r="C149" s="357"/>
      <c r="D149" s="357"/>
    </row>
    <row r="150" spans="1:4" ht="13.5" customHeight="1">
      <c r="A150" s="323" t="s">
        <v>21</v>
      </c>
      <c r="B150" s="324" t="s">
        <v>531</v>
      </c>
      <c r="C150" s="325">
        <f>C151+C152+C153+C154+C155</f>
        <v>0</v>
      </c>
      <c r="D150" s="325">
        <f>D151+D152+D153+D154+D155</f>
        <v>0</v>
      </c>
    </row>
    <row r="151" spans="1:4" ht="13.5" customHeight="1">
      <c r="A151" s="333" t="s">
        <v>107</v>
      </c>
      <c r="B151" s="349" t="s">
        <v>532</v>
      </c>
      <c r="C151" s="357"/>
      <c r="D151" s="357"/>
    </row>
    <row r="152" spans="1:4" ht="13.5" customHeight="1">
      <c r="A152" s="333" t="s">
        <v>109</v>
      </c>
      <c r="B152" s="349" t="s">
        <v>533</v>
      </c>
      <c r="C152" s="357"/>
      <c r="D152" s="357"/>
    </row>
    <row r="153" spans="1:4" ht="13.5" customHeight="1">
      <c r="A153" s="333" t="s">
        <v>111</v>
      </c>
      <c r="B153" s="349" t="s">
        <v>534</v>
      </c>
      <c r="C153" s="357"/>
      <c r="D153" s="357"/>
    </row>
    <row r="154" spans="1:4" ht="13.5" customHeight="1">
      <c r="A154" s="333" t="s">
        <v>113</v>
      </c>
      <c r="B154" s="349" t="s">
        <v>535</v>
      </c>
      <c r="C154" s="357"/>
      <c r="D154" s="357"/>
    </row>
    <row r="155" spans="1:4" ht="23.25" customHeight="1">
      <c r="A155" s="333" t="s">
        <v>115</v>
      </c>
      <c r="B155" s="349" t="s">
        <v>536</v>
      </c>
      <c r="C155" s="357"/>
      <c r="D155" s="357"/>
    </row>
    <row r="156" spans="1:4" ht="13.5" customHeight="1">
      <c r="A156" s="323" t="s">
        <v>26</v>
      </c>
      <c r="B156" s="324" t="s">
        <v>537</v>
      </c>
      <c r="C156" s="325">
        <f>C157+C158+C159+C160+C161</f>
        <v>0</v>
      </c>
      <c r="D156" s="325">
        <f>D157+D158+D159+D160+D161</f>
        <v>0</v>
      </c>
    </row>
    <row r="157" spans="1:4" ht="13.5" customHeight="1">
      <c r="A157" s="333" t="s">
        <v>107</v>
      </c>
      <c r="B157" s="349" t="s">
        <v>532</v>
      </c>
      <c r="C157" s="357"/>
      <c r="D157" s="357"/>
    </row>
    <row r="158" spans="1:4" ht="13.5" customHeight="1">
      <c r="A158" s="333" t="s">
        <v>109</v>
      </c>
      <c r="B158" s="349" t="s">
        <v>538</v>
      </c>
      <c r="C158" s="357"/>
      <c r="D158" s="357"/>
    </row>
    <row r="159" spans="1:4" ht="13.5" customHeight="1">
      <c r="A159" s="333" t="s">
        <v>111</v>
      </c>
      <c r="B159" s="349" t="s">
        <v>534</v>
      </c>
      <c r="C159" s="357"/>
      <c r="D159" s="357"/>
    </row>
    <row r="160" spans="1:4" ht="13.5" customHeight="1">
      <c r="A160" s="333" t="s">
        <v>113</v>
      </c>
      <c r="B160" s="349" t="s">
        <v>535</v>
      </c>
      <c r="C160" s="357"/>
      <c r="D160" s="357"/>
    </row>
    <row r="161" spans="1:4" ht="21" customHeight="1">
      <c r="A161" s="333" t="s">
        <v>115</v>
      </c>
      <c r="B161" s="349" t="s">
        <v>536</v>
      </c>
      <c r="C161" s="357"/>
      <c r="D161" s="357"/>
    </row>
    <row r="162" spans="1:4" ht="15" customHeight="1">
      <c r="A162" s="319" t="s">
        <v>30</v>
      </c>
      <c r="B162" s="320" t="s">
        <v>539</v>
      </c>
      <c r="C162" s="330">
        <f>C163+C164+C165</f>
        <v>0</v>
      </c>
      <c r="D162" s="330">
        <f>D163+D164+D165</f>
        <v>0</v>
      </c>
    </row>
    <row r="163" spans="1:4" ht="13.5" customHeight="1">
      <c r="A163" s="319" t="s">
        <v>107</v>
      </c>
      <c r="B163" s="320" t="s">
        <v>528</v>
      </c>
      <c r="C163" s="330">
        <f>C147+C151+C152+C157+C158</f>
        <v>0</v>
      </c>
      <c r="D163" s="330">
        <f>D147+D151+D152+D157+D158</f>
        <v>0</v>
      </c>
    </row>
    <row r="164" spans="1:4" ht="13.5" customHeight="1">
      <c r="A164" s="319" t="s">
        <v>109</v>
      </c>
      <c r="B164" s="320" t="s">
        <v>529</v>
      </c>
      <c r="C164" s="330">
        <f>C148+C153+C154+C159+C160</f>
        <v>0</v>
      </c>
      <c r="D164" s="330">
        <f>D148+D153+D154+D159+D160</f>
        <v>0</v>
      </c>
    </row>
    <row r="165" spans="1:4" ht="13.5" customHeight="1">
      <c r="A165" s="319" t="s">
        <v>111</v>
      </c>
      <c r="B165" s="320" t="s">
        <v>530</v>
      </c>
      <c r="C165" s="330">
        <f>C149+C155+C161</f>
        <v>0</v>
      </c>
      <c r="D165" s="330">
        <f>D149+D155+D161</f>
        <v>0</v>
      </c>
    </row>
    <row r="166" spans="1:4" ht="10.5">
      <c r="A166" s="335"/>
      <c r="B166" s="336"/>
      <c r="C166" s="359"/>
      <c r="D166" s="359"/>
    </row>
    <row r="167" spans="1:4" ht="10.5">
      <c r="A167" s="335"/>
      <c r="B167" s="336"/>
      <c r="C167" s="359"/>
      <c r="D167" s="359"/>
    </row>
    <row r="168" spans="1:4" ht="10.5">
      <c r="A168" s="361"/>
      <c r="B168" s="347"/>
      <c r="C168" s="362"/>
      <c r="D168" s="362"/>
    </row>
    <row r="169" spans="1:4" ht="32.25" customHeight="1">
      <c r="A169" s="247" t="s">
        <v>304</v>
      </c>
      <c r="B169" s="320" t="s">
        <v>305</v>
      </c>
      <c r="C169" s="321" t="s">
        <v>540</v>
      </c>
      <c r="D169" s="321" t="s">
        <v>541</v>
      </c>
    </row>
    <row r="170" spans="1:4" ht="11.25">
      <c r="A170" s="333" t="s">
        <v>436</v>
      </c>
      <c r="B170" s="327" t="s">
        <v>542</v>
      </c>
      <c r="C170" s="357"/>
      <c r="D170" s="328"/>
    </row>
    <row r="171" spans="1:4" ht="11.25">
      <c r="A171" s="333" t="s">
        <v>436</v>
      </c>
      <c r="B171" s="327" t="s">
        <v>543</v>
      </c>
      <c r="C171" s="357"/>
      <c r="D171" s="328"/>
    </row>
    <row r="172" spans="1:4" ht="11.25">
      <c r="A172" s="333" t="s">
        <v>436</v>
      </c>
      <c r="B172" s="327" t="s">
        <v>544</v>
      </c>
      <c r="C172" s="357"/>
      <c r="D172" s="328"/>
    </row>
    <row r="173" spans="1:4" ht="11.25">
      <c r="A173" s="333" t="s">
        <v>436</v>
      </c>
      <c r="B173" s="327" t="s">
        <v>545</v>
      </c>
      <c r="C173" s="357"/>
      <c r="D173" s="328"/>
    </row>
    <row r="174" spans="1:4" ht="11.25">
      <c r="A174" s="333" t="s">
        <v>436</v>
      </c>
      <c r="B174" s="327" t="s">
        <v>546</v>
      </c>
      <c r="C174" s="357"/>
      <c r="D174" s="328"/>
    </row>
    <row r="175" spans="1:4" ht="11.25">
      <c r="A175" s="333" t="s">
        <v>436</v>
      </c>
      <c r="B175" s="327" t="s">
        <v>547</v>
      </c>
      <c r="C175" s="357"/>
      <c r="D175" s="328"/>
    </row>
    <row r="176" spans="1:4" ht="11.25">
      <c r="A176" s="333" t="s">
        <v>436</v>
      </c>
      <c r="B176" s="327" t="s">
        <v>548</v>
      </c>
      <c r="C176" s="357"/>
      <c r="D176" s="328"/>
    </row>
    <row r="177" spans="1:4" ht="11.25">
      <c r="A177" s="333" t="s">
        <v>436</v>
      </c>
      <c r="B177" s="327" t="s">
        <v>549</v>
      </c>
      <c r="C177" s="357"/>
      <c r="D177" s="328"/>
    </row>
    <row r="178" spans="1:4" ht="11.25">
      <c r="A178" s="333" t="s">
        <v>436</v>
      </c>
      <c r="B178" s="327" t="s">
        <v>550</v>
      </c>
      <c r="C178" s="357"/>
      <c r="D178" s="328"/>
    </row>
    <row r="179" spans="1:4" ht="11.25">
      <c r="A179" s="333" t="s">
        <v>436</v>
      </c>
      <c r="B179" s="327" t="s">
        <v>551</v>
      </c>
      <c r="C179" s="357"/>
      <c r="D179" s="328"/>
    </row>
    <row r="180" spans="1:4" ht="11.25">
      <c r="A180" s="333" t="s">
        <v>436</v>
      </c>
      <c r="B180" s="327" t="s">
        <v>552</v>
      </c>
      <c r="C180" s="357"/>
      <c r="D180" s="328"/>
    </row>
    <row r="181" spans="1:4" ht="11.25">
      <c r="A181" s="333" t="s">
        <v>436</v>
      </c>
      <c r="B181" s="327" t="s">
        <v>553</v>
      </c>
      <c r="C181" s="357"/>
      <c r="D181" s="328"/>
    </row>
    <row r="182" spans="1:4" ht="11.25">
      <c r="A182" s="333" t="s">
        <v>436</v>
      </c>
      <c r="B182" s="327" t="s">
        <v>554</v>
      </c>
      <c r="C182" s="357"/>
      <c r="D182" s="328"/>
    </row>
    <row r="183" spans="1:4" ht="11.25">
      <c r="A183" s="333" t="s">
        <v>436</v>
      </c>
      <c r="B183" s="327" t="s">
        <v>555</v>
      </c>
      <c r="C183" s="357"/>
      <c r="D183" s="328"/>
    </row>
    <row r="184" spans="1:4" ht="11.25">
      <c r="A184" s="333" t="s">
        <v>436</v>
      </c>
      <c r="B184" s="327" t="s">
        <v>556</v>
      </c>
      <c r="C184" s="357"/>
      <c r="D184" s="328"/>
    </row>
    <row r="185" spans="1:4" ht="11.25">
      <c r="A185" s="333" t="s">
        <v>436</v>
      </c>
      <c r="B185" s="327" t="s">
        <v>557</v>
      </c>
      <c r="C185" s="357"/>
      <c r="D185" s="328"/>
    </row>
    <row r="186" spans="1:4" ht="11.25">
      <c r="A186" s="333" t="s">
        <v>436</v>
      </c>
      <c r="B186" s="327" t="s">
        <v>558</v>
      </c>
      <c r="C186" s="357"/>
      <c r="D186" s="328"/>
    </row>
    <row r="187" spans="1:4" ht="11.25">
      <c r="A187" s="326" t="s">
        <v>436</v>
      </c>
      <c r="B187" s="327"/>
      <c r="C187" s="328"/>
      <c r="D187" s="328"/>
    </row>
    <row r="188" spans="1:4" ht="11.25">
      <c r="A188" s="319"/>
      <c r="B188" s="320" t="s">
        <v>471</v>
      </c>
      <c r="C188" s="330">
        <f>SUM(C170:C187)</f>
        <v>0</v>
      </c>
      <c r="D188" s="330"/>
    </row>
    <row r="189" spans="1:4" ht="10.5">
      <c r="A189" s="335"/>
      <c r="B189" s="336"/>
      <c r="C189" s="337"/>
      <c r="D189" s="337"/>
    </row>
    <row r="190" spans="1:4" ht="10.5">
      <c r="A190" s="346"/>
      <c r="B190" s="347"/>
      <c r="C190" s="348"/>
      <c r="D190" s="348"/>
    </row>
    <row r="191" spans="1:4" ht="21.75">
      <c r="A191" s="247" t="s">
        <v>306</v>
      </c>
      <c r="B191" s="320" t="s">
        <v>307</v>
      </c>
      <c r="C191" s="321" t="s">
        <v>478</v>
      </c>
      <c r="D191" s="321" t="s">
        <v>479</v>
      </c>
    </row>
    <row r="192" spans="1:4" ht="13.5" customHeight="1">
      <c r="A192" s="323" t="s">
        <v>107</v>
      </c>
      <c r="B192" s="324" t="s">
        <v>559</v>
      </c>
      <c r="C192" s="325">
        <f>SUM(C193:C193)</f>
        <v>191452.9</v>
      </c>
      <c r="D192" s="325">
        <f>SUM(D193:D193)</f>
        <v>6070.6</v>
      </c>
    </row>
    <row r="193" spans="1:4" ht="13.5" customHeight="1">
      <c r="A193" s="326" t="s">
        <v>436</v>
      </c>
      <c r="B193" s="327" t="s">
        <v>560</v>
      </c>
      <c r="C193" s="328">
        <v>191452.9</v>
      </c>
      <c r="D193" s="328">
        <v>6070.6</v>
      </c>
    </row>
    <row r="194" spans="1:4" ht="13.5" customHeight="1">
      <c r="A194" s="323" t="s">
        <v>109</v>
      </c>
      <c r="B194" s="324" t="s">
        <v>561</v>
      </c>
      <c r="C194" s="325">
        <f>SUM(C195:C197)</f>
        <v>0</v>
      </c>
      <c r="D194" s="325">
        <f>SUM(D195:D197)</f>
        <v>0</v>
      </c>
    </row>
    <row r="195" spans="1:4" ht="13.5" customHeight="1">
      <c r="A195" s="333" t="s">
        <v>436</v>
      </c>
      <c r="B195" s="349" t="s">
        <v>562</v>
      </c>
      <c r="C195" s="328"/>
      <c r="D195" s="328"/>
    </row>
    <row r="196" spans="1:4" ht="13.5" customHeight="1">
      <c r="A196" s="333" t="s">
        <v>436</v>
      </c>
      <c r="B196" s="349" t="s">
        <v>563</v>
      </c>
      <c r="C196" s="328"/>
      <c r="D196" s="328"/>
    </row>
    <row r="197" spans="1:4" ht="13.5" customHeight="1">
      <c r="A197" s="326" t="s">
        <v>436</v>
      </c>
      <c r="B197" s="327"/>
      <c r="C197" s="328"/>
      <c r="D197" s="328"/>
    </row>
    <row r="198" spans="1:4" ht="13.5" customHeight="1">
      <c r="A198" s="319"/>
      <c r="B198" s="320" t="s">
        <v>471</v>
      </c>
      <c r="C198" s="330">
        <f>C192+C194</f>
        <v>191452.9</v>
      </c>
      <c r="D198" s="330">
        <f>D192+D194</f>
        <v>6070.6</v>
      </c>
    </row>
    <row r="201" spans="1:5" s="249" customFormat="1" ht="24.75" customHeight="1">
      <c r="A201" s="363"/>
      <c r="B201" s="363"/>
      <c r="C201" s="348"/>
      <c r="D201" s="348"/>
      <c r="E201" s="322"/>
    </row>
    <row r="202" spans="1:5" s="249" customFormat="1" ht="18" customHeight="1">
      <c r="A202" s="363"/>
      <c r="B202" s="363"/>
      <c r="C202" s="348"/>
      <c r="D202" s="348"/>
      <c r="E202" s="322"/>
    </row>
    <row r="203" spans="1:5" s="249" customFormat="1" ht="18" customHeight="1">
      <c r="A203" s="363"/>
      <c r="B203" s="363"/>
      <c r="C203" s="348"/>
      <c r="D203" s="348"/>
      <c r="E203" s="322"/>
    </row>
    <row r="204" spans="1:5" s="249" customFormat="1" ht="18" customHeight="1">
      <c r="A204" s="363"/>
      <c r="B204" s="363"/>
      <c r="C204" s="348"/>
      <c r="D204" s="348"/>
      <c r="E204" s="322"/>
    </row>
    <row r="205" spans="1:5" s="249" customFormat="1" ht="18" customHeight="1">
      <c r="A205" s="363"/>
      <c r="B205" s="363"/>
      <c r="C205" s="348"/>
      <c r="D205" s="348"/>
      <c r="E205" s="322"/>
    </row>
    <row r="206" spans="1:5" s="249" customFormat="1" ht="18" customHeight="1">
      <c r="A206" s="363"/>
      <c r="B206" s="363"/>
      <c r="C206" s="348"/>
      <c r="D206" s="348"/>
      <c r="E206" s="322"/>
    </row>
    <row r="207" spans="1:5" s="249" customFormat="1" ht="18" customHeight="1">
      <c r="A207" s="363"/>
      <c r="B207" s="363"/>
      <c r="C207" s="348"/>
      <c r="D207" s="348"/>
      <c r="E207" s="322"/>
    </row>
    <row r="208" spans="1:5" s="249" customFormat="1" ht="18" customHeight="1">
      <c r="A208" s="363"/>
      <c r="B208" s="363"/>
      <c r="C208" s="348"/>
      <c r="D208" s="348"/>
      <c r="E208" s="322"/>
    </row>
    <row r="209" spans="1:5" s="249" customFormat="1" ht="18" customHeight="1">
      <c r="A209" s="363"/>
      <c r="B209" s="363"/>
      <c r="C209" s="348"/>
      <c r="D209" s="348"/>
      <c r="E209" s="322"/>
    </row>
    <row r="210" spans="1:5" s="249" customFormat="1" ht="18" customHeight="1">
      <c r="A210" s="363"/>
      <c r="B210" s="363"/>
      <c r="C210" s="348"/>
      <c r="D210" s="348"/>
      <c r="E210" s="322"/>
    </row>
    <row r="211" spans="1:5" s="249" customFormat="1" ht="18" customHeight="1">
      <c r="A211" s="363"/>
      <c r="B211" s="363"/>
      <c r="C211" s="348"/>
      <c r="D211" s="348"/>
      <c r="E211" s="322"/>
    </row>
    <row r="212" spans="1:5" s="249" customFormat="1" ht="18" customHeight="1">
      <c r="A212" s="363"/>
      <c r="B212" s="363"/>
      <c r="C212" s="348"/>
      <c r="D212" s="348"/>
      <c r="E212" s="322"/>
    </row>
    <row r="213" spans="1:5" s="249" customFormat="1" ht="18" customHeight="1">
      <c r="A213" s="363"/>
      <c r="B213" s="363"/>
      <c r="C213" s="348"/>
      <c r="D213" s="348"/>
      <c r="E213" s="322"/>
    </row>
    <row r="214" spans="1:5" s="249" customFormat="1" ht="18" customHeight="1">
      <c r="A214" s="363"/>
      <c r="B214" s="363"/>
      <c r="C214" s="348"/>
      <c r="D214" s="348"/>
      <c r="E214" s="322"/>
    </row>
    <row r="215" spans="1:5" s="249" customFormat="1" ht="18" customHeight="1">
      <c r="A215" s="363"/>
      <c r="B215" s="363"/>
      <c r="C215" s="348"/>
      <c r="D215" s="348"/>
      <c r="E215" s="322"/>
    </row>
    <row r="216" spans="1:5" s="249" customFormat="1" ht="18" customHeight="1">
      <c r="A216" s="363"/>
      <c r="B216" s="363"/>
      <c r="C216" s="348"/>
      <c r="D216" s="348"/>
      <c r="E216" s="322"/>
    </row>
    <row r="217" spans="1:5" s="249" customFormat="1" ht="18" customHeight="1">
      <c r="A217" s="363"/>
      <c r="B217" s="363"/>
      <c r="C217" s="348"/>
      <c r="D217" s="348"/>
      <c r="E217" s="322"/>
    </row>
    <row r="218" spans="1:5" s="249" customFormat="1" ht="18" customHeight="1">
      <c r="A218" s="363"/>
      <c r="B218" s="363"/>
      <c r="C218" s="348"/>
      <c r="D218" s="348"/>
      <c r="E218" s="322"/>
    </row>
    <row r="219" spans="1:5" s="249" customFormat="1" ht="18" customHeight="1">
      <c r="A219" s="363"/>
      <c r="B219" s="363"/>
      <c r="C219" s="348"/>
      <c r="D219" s="348"/>
      <c r="E219" s="322"/>
    </row>
    <row r="220" spans="1:5" s="249" customFormat="1" ht="18" customHeight="1">
      <c r="A220" s="363"/>
      <c r="B220" s="363"/>
      <c r="C220" s="348"/>
      <c r="D220" s="348"/>
      <c r="E220" s="322"/>
    </row>
    <row r="221" spans="1:5" s="249" customFormat="1" ht="18" customHeight="1">
      <c r="A221" s="363"/>
      <c r="B221" s="363"/>
      <c r="C221" s="348"/>
      <c r="D221" s="348"/>
      <c r="E221" s="322"/>
    </row>
    <row r="222" spans="1:5" s="249" customFormat="1" ht="18" customHeight="1">
      <c r="A222" s="363"/>
      <c r="B222" s="363"/>
      <c r="C222" s="348"/>
      <c r="D222" s="348"/>
      <c r="E222" s="322"/>
    </row>
    <row r="223" spans="1:5" s="249" customFormat="1" ht="25.5" customHeight="1">
      <c r="A223" s="363"/>
      <c r="B223" s="363"/>
      <c r="C223" s="348"/>
      <c r="D223" s="348"/>
      <c r="E223" s="322"/>
    </row>
    <row r="224" spans="1:5" s="249" customFormat="1" ht="18" customHeight="1">
      <c r="A224" s="363"/>
      <c r="B224" s="363"/>
      <c r="C224" s="348"/>
      <c r="D224" s="348"/>
      <c r="E224" s="322"/>
    </row>
    <row r="225" spans="1:5" s="249" customFormat="1" ht="18" customHeight="1">
      <c r="A225" s="363"/>
      <c r="B225" s="363"/>
      <c r="C225" s="348"/>
      <c r="D225" s="348"/>
      <c r="E225" s="322"/>
    </row>
    <row r="226" spans="1:5" s="249" customFormat="1" ht="18" customHeight="1">
      <c r="A226" s="363"/>
      <c r="B226" s="363"/>
      <c r="C226" s="348"/>
      <c r="D226" s="348"/>
      <c r="E226" s="322"/>
    </row>
    <row r="227" spans="1:5" s="249" customFormat="1" ht="18" customHeight="1">
      <c r="A227" s="363"/>
      <c r="B227" s="363"/>
      <c r="C227" s="348"/>
      <c r="D227" s="348"/>
      <c r="E227" s="322"/>
    </row>
    <row r="228" spans="1:5" s="249" customFormat="1" ht="18" customHeight="1">
      <c r="A228" s="363"/>
      <c r="B228" s="363"/>
      <c r="C228" s="348"/>
      <c r="D228" s="348"/>
      <c r="E228" s="322"/>
    </row>
    <row r="229" spans="1:5" s="249" customFormat="1" ht="18" customHeight="1">
      <c r="A229" s="363"/>
      <c r="B229" s="363"/>
      <c r="C229" s="348"/>
      <c r="D229" s="348"/>
      <c r="E229" s="322"/>
    </row>
  </sheetData>
  <conditionalFormatting sqref="C54:N66">
    <cfRule type="expression" priority="1" dxfId="0" stopIfTrue="1">
      <formula>$BA$74=TRUE</formula>
    </cfRule>
  </conditionalFormatting>
  <printOptions/>
  <pageMargins left="0.7479166666666667" right="0.7479166666666667" top="0.9840277777777777" bottom="0.9840277777777778" header="0.5" footer="0.5118055555555556"/>
  <pageSetup horizontalDpi="300" verticalDpi="300" orientation="portrait" paperSize="9" scale="79"/>
  <headerFooter alignWithMargins="0">
    <oddHeader>&amp;L&amp;"Arial,Kursywa"&amp;8Sprawozdanie finansowe za 2006 rok Samodzielnego Zespołu Przychodni Specjalistycznych we Włoclawku</oddHeader>
  </headerFooter>
  <rowBreaks count="2" manualBreakCount="2">
    <brk id="53" max="255" man="1"/>
    <brk id="105" max="255" man="1"/>
  </rowBreaks>
</worksheet>
</file>

<file path=xl/worksheets/sheet9.xml><?xml version="1.0" encoding="utf-8"?>
<worksheet xmlns="http://schemas.openxmlformats.org/spreadsheetml/2006/main" xmlns:r="http://schemas.openxmlformats.org/officeDocument/2006/relationships">
  <sheetPr codeName="Arkusz8"/>
  <dimension ref="A4:D73"/>
  <sheetViews>
    <sheetView workbookViewId="0" topLeftCell="A52">
      <selection activeCell="C52" sqref="C52"/>
    </sheetView>
  </sheetViews>
  <sheetFormatPr defaultColWidth="9.00390625" defaultRowHeight="12.75"/>
  <cols>
    <col min="1" max="1" width="8.375" style="0" customWidth="1"/>
    <col min="2" max="2" width="70.625" style="0" customWidth="1"/>
    <col min="3" max="3" width="14.25390625" style="0" customWidth="1"/>
    <col min="4" max="4" width="15.625" style="0" customWidth="1"/>
  </cols>
  <sheetData>
    <row r="4" spans="1:4" ht="29.25" customHeight="1">
      <c r="A4" s="250" t="s">
        <v>308</v>
      </c>
      <c r="B4" s="364" t="s">
        <v>309</v>
      </c>
      <c r="C4" s="321" t="s">
        <v>478</v>
      </c>
      <c r="D4" s="321" t="s">
        <v>479</v>
      </c>
    </row>
    <row r="5" spans="1:4" ht="12.75">
      <c r="A5" s="365" t="s">
        <v>436</v>
      </c>
      <c r="B5" s="366"/>
      <c r="C5" s="357"/>
      <c r="D5" s="357"/>
    </row>
    <row r="6" spans="1:4" ht="12.75">
      <c r="A6" s="365" t="s">
        <v>436</v>
      </c>
      <c r="B6" s="366"/>
      <c r="C6" s="357"/>
      <c r="D6" s="357"/>
    </row>
    <row r="7" spans="1:4" ht="12.75">
      <c r="A7" s="365" t="s">
        <v>436</v>
      </c>
      <c r="B7" s="366"/>
      <c r="C7" s="357"/>
      <c r="D7" s="357"/>
    </row>
    <row r="8" spans="1:4" ht="12.75">
      <c r="A8" s="365" t="s">
        <v>436</v>
      </c>
      <c r="B8" s="367"/>
      <c r="C8" s="328"/>
      <c r="D8" s="328"/>
    </row>
    <row r="9" spans="1:4" s="22" customFormat="1" ht="12.75">
      <c r="A9" s="368"/>
      <c r="B9" s="364" t="s">
        <v>471</v>
      </c>
      <c r="C9" s="369">
        <f>SUM(C5:C8)</f>
        <v>0</v>
      </c>
      <c r="D9" s="369">
        <f>SUM(D5:D8)</f>
        <v>0</v>
      </c>
    </row>
    <row r="12" spans="1:4" ht="21.75">
      <c r="A12" s="250" t="s">
        <v>310</v>
      </c>
      <c r="B12" s="364" t="s">
        <v>311</v>
      </c>
      <c r="C12" s="321" t="s">
        <v>478</v>
      </c>
      <c r="D12" s="321" t="s">
        <v>479</v>
      </c>
    </row>
    <row r="13" spans="1:4" ht="12.75">
      <c r="A13" s="365" t="s">
        <v>107</v>
      </c>
      <c r="B13" s="366" t="s">
        <v>564</v>
      </c>
      <c r="C13" s="328"/>
      <c r="D13" s="328"/>
    </row>
    <row r="14" spans="1:4" ht="12.75">
      <c r="A14" s="365" t="s">
        <v>109</v>
      </c>
      <c r="B14" s="366" t="s">
        <v>565</v>
      </c>
      <c r="C14" s="328"/>
      <c r="D14" s="328"/>
    </row>
    <row r="15" spans="1:4" ht="12.75">
      <c r="A15" s="370" t="s">
        <v>111</v>
      </c>
      <c r="B15" s="371" t="s">
        <v>566</v>
      </c>
      <c r="C15" s="343">
        <v>48198.49</v>
      </c>
      <c r="D15" s="343">
        <v>47432.33</v>
      </c>
    </row>
    <row r="16" spans="1:4" ht="12.75">
      <c r="A16" s="365" t="s">
        <v>436</v>
      </c>
      <c r="B16" s="366" t="s">
        <v>432</v>
      </c>
      <c r="C16" s="328">
        <v>48198.49</v>
      </c>
      <c r="D16" s="328">
        <v>47432.33</v>
      </c>
    </row>
    <row r="17" spans="1:4" ht="12.75">
      <c r="A17" s="365" t="s">
        <v>113</v>
      </c>
      <c r="B17" s="366" t="s">
        <v>567</v>
      </c>
      <c r="C17" s="328"/>
      <c r="D17" s="328"/>
    </row>
    <row r="18" spans="1:4" ht="12.75">
      <c r="A18" s="365" t="s">
        <v>115</v>
      </c>
      <c r="B18" s="366" t="s">
        <v>568</v>
      </c>
      <c r="C18" s="328"/>
      <c r="D18" s="328"/>
    </row>
    <row r="19" spans="1:4" ht="12.75">
      <c r="A19" s="368"/>
      <c r="B19" s="364" t="s">
        <v>471</v>
      </c>
      <c r="C19" s="330">
        <f>SUM(C13:C15,C17:C18)</f>
        <v>48198.49</v>
      </c>
      <c r="D19" s="330">
        <f>SUM(D13:D15,D17:D18)</f>
        <v>47432.33</v>
      </c>
    </row>
    <row r="20" spans="1:4" ht="12.75">
      <c r="A20" s="372"/>
      <c r="B20" s="373"/>
      <c r="C20" s="337"/>
      <c r="D20" s="337"/>
    </row>
    <row r="21" spans="1:4" ht="12.75">
      <c r="A21" s="374"/>
      <c r="B21" s="375"/>
      <c r="C21" s="348"/>
      <c r="D21" s="348"/>
    </row>
    <row r="22" spans="1:4" ht="21.75">
      <c r="A22" s="250" t="s">
        <v>312</v>
      </c>
      <c r="B22" s="364" t="s">
        <v>313</v>
      </c>
      <c r="C22" s="321" t="s">
        <v>478</v>
      </c>
      <c r="D22" s="321" t="s">
        <v>479</v>
      </c>
    </row>
    <row r="23" spans="1:4" ht="12.75">
      <c r="A23" s="365" t="s">
        <v>107</v>
      </c>
      <c r="B23" s="366" t="s">
        <v>569</v>
      </c>
      <c r="C23" s="328">
        <v>48198.49</v>
      </c>
      <c r="D23" s="328">
        <v>47432.33</v>
      </c>
    </row>
    <row r="24" spans="1:4" ht="12.75">
      <c r="A24" s="376" t="s">
        <v>570</v>
      </c>
      <c r="B24" s="377" t="s">
        <v>571</v>
      </c>
      <c r="C24" s="358">
        <f>SUM(C25:C30)</f>
        <v>0</v>
      </c>
      <c r="D24" s="325">
        <f>SUM(D29:D30)</f>
        <v>0</v>
      </c>
    </row>
    <row r="25" spans="1:4" ht="12.75">
      <c r="A25" s="378" t="s">
        <v>436</v>
      </c>
      <c r="B25" s="366"/>
      <c r="C25" s="328"/>
      <c r="D25" s="357"/>
    </row>
    <row r="26" spans="1:4" ht="12.75">
      <c r="A26" s="378" t="s">
        <v>436</v>
      </c>
      <c r="B26" s="366"/>
      <c r="C26" s="328"/>
      <c r="D26" s="357"/>
    </row>
    <row r="27" spans="1:4" ht="12.75">
      <c r="A27" s="378" t="s">
        <v>436</v>
      </c>
      <c r="B27" s="366"/>
      <c r="C27" s="328"/>
      <c r="D27" s="357"/>
    </row>
    <row r="28" spans="1:4" ht="12.75">
      <c r="A28" s="378" t="s">
        <v>436</v>
      </c>
      <c r="B28" s="366"/>
      <c r="C28" s="328"/>
      <c r="D28" s="357"/>
    </row>
    <row r="29" spans="1:4" ht="12.75">
      <c r="A29" s="378" t="s">
        <v>436</v>
      </c>
      <c r="B29" s="379"/>
      <c r="C29" s="328"/>
      <c r="D29" s="328"/>
    </row>
    <row r="30" spans="1:4" ht="12.75">
      <c r="A30" s="378" t="s">
        <v>436</v>
      </c>
      <c r="B30" s="379"/>
      <c r="C30" s="328"/>
      <c r="D30" s="328"/>
    </row>
    <row r="31" spans="1:4" ht="12.75">
      <c r="A31" s="368"/>
      <c r="B31" s="380" t="s">
        <v>471</v>
      </c>
      <c r="C31" s="330">
        <f>C23+C24</f>
        <v>48198.49</v>
      </c>
      <c r="D31" s="330">
        <f>D23+D24</f>
        <v>47432.33</v>
      </c>
    </row>
    <row r="32" spans="1:4" ht="12.75">
      <c r="A32" s="381"/>
      <c r="B32" s="382"/>
      <c r="C32" s="337"/>
      <c r="D32" s="337"/>
    </row>
    <row r="33" spans="1:4" ht="12.75">
      <c r="A33" s="383"/>
      <c r="B33" s="384"/>
      <c r="C33" s="348"/>
      <c r="D33" s="348"/>
    </row>
    <row r="34" spans="1:4" ht="24.75" customHeight="1">
      <c r="A34" s="250" t="s">
        <v>314</v>
      </c>
      <c r="B34" s="364" t="s">
        <v>315</v>
      </c>
      <c r="C34" s="321" t="s">
        <v>478</v>
      </c>
      <c r="D34" s="321" t="s">
        <v>479</v>
      </c>
    </row>
    <row r="35" spans="1:4" ht="12.75">
      <c r="A35" s="376" t="s">
        <v>107</v>
      </c>
      <c r="B35" s="377" t="s">
        <v>572</v>
      </c>
      <c r="C35" s="325">
        <f>SUM(C36:C40)</f>
        <v>6128740.11</v>
      </c>
      <c r="D35" s="325">
        <f>SUM(D36:D40)</f>
        <v>5995010.93</v>
      </c>
    </row>
    <row r="36" spans="1:4" ht="12.75">
      <c r="A36" s="365" t="s">
        <v>436</v>
      </c>
      <c r="B36" s="366" t="s">
        <v>108</v>
      </c>
      <c r="C36" s="328">
        <v>395715</v>
      </c>
      <c r="D36" s="328">
        <v>395715</v>
      </c>
    </row>
    <row r="37" spans="1:4" ht="12.75">
      <c r="A37" s="365" t="s">
        <v>436</v>
      </c>
      <c r="B37" s="366" t="s">
        <v>110</v>
      </c>
      <c r="C37" s="328">
        <v>2591522.74</v>
      </c>
      <c r="D37" s="328">
        <v>2591522.74</v>
      </c>
    </row>
    <row r="38" spans="1:4" ht="12.75">
      <c r="A38" s="365" t="s">
        <v>436</v>
      </c>
      <c r="B38" s="366" t="s">
        <v>112</v>
      </c>
      <c r="C38" s="328">
        <v>475842.94</v>
      </c>
      <c r="D38" s="328">
        <v>470158.34</v>
      </c>
    </row>
    <row r="39" spans="1:4" ht="12.75">
      <c r="A39" s="365" t="s">
        <v>436</v>
      </c>
      <c r="B39" s="366" t="s">
        <v>114</v>
      </c>
      <c r="C39" s="328">
        <v>117437</v>
      </c>
      <c r="D39" s="328">
        <v>117437</v>
      </c>
    </row>
    <row r="40" spans="1:4" ht="12.75">
      <c r="A40" s="365" t="s">
        <v>436</v>
      </c>
      <c r="B40" s="366" t="s">
        <v>116</v>
      </c>
      <c r="C40" s="328">
        <v>2548222.43</v>
      </c>
      <c r="D40" s="328">
        <v>2420177.85</v>
      </c>
    </row>
    <row r="41" spans="1:4" ht="12.75">
      <c r="A41" s="365" t="s">
        <v>109</v>
      </c>
      <c r="B41" s="366" t="s">
        <v>573</v>
      </c>
      <c r="C41" s="328">
        <v>21960</v>
      </c>
      <c r="D41" s="328"/>
    </row>
    <row r="42" spans="1:4" ht="12.75">
      <c r="A42" s="365" t="s">
        <v>111</v>
      </c>
      <c r="B42" s="366" t="s">
        <v>574</v>
      </c>
      <c r="C42" s="328"/>
      <c r="D42" s="328"/>
    </row>
    <row r="43" spans="1:4" ht="12.75">
      <c r="A43" s="368"/>
      <c r="B43" s="364" t="s">
        <v>471</v>
      </c>
      <c r="C43" s="330">
        <f>C35+C41+C42</f>
        <v>6150700.11</v>
      </c>
      <c r="D43" s="330">
        <f>D35+D41+D42</f>
        <v>5995010.93</v>
      </c>
    </row>
    <row r="44" spans="1:4" ht="12.75">
      <c r="A44" s="381"/>
      <c r="B44" s="382"/>
      <c r="C44" s="337"/>
      <c r="D44" s="337"/>
    </row>
    <row r="45" spans="1:4" ht="12.75">
      <c r="A45" s="383"/>
      <c r="B45" s="384"/>
      <c r="C45" s="348"/>
      <c r="D45" s="348"/>
    </row>
    <row r="46" spans="1:4" ht="21.75">
      <c r="A46" s="250" t="s">
        <v>316</v>
      </c>
      <c r="B46" s="364" t="s">
        <v>317</v>
      </c>
      <c r="C46" s="321" t="s">
        <v>478</v>
      </c>
      <c r="D46" s="321" t="s">
        <v>479</v>
      </c>
    </row>
    <row r="47" spans="1:4" ht="18.75" customHeight="1">
      <c r="A47" s="365" t="s">
        <v>107</v>
      </c>
      <c r="B47" s="366" t="s">
        <v>569</v>
      </c>
      <c r="C47" s="328">
        <v>6150700.11</v>
      </c>
      <c r="D47" s="328">
        <v>5995010.93</v>
      </c>
    </row>
    <row r="48" spans="1:4" ht="16.5" customHeight="1">
      <c r="A48" s="376" t="s">
        <v>109</v>
      </c>
      <c r="B48" s="377" t="s">
        <v>571</v>
      </c>
      <c r="C48" s="358">
        <f>SUM(C49:C50)</f>
        <v>0</v>
      </c>
      <c r="D48" s="358">
        <f>SUM(D49:D50)</f>
        <v>0</v>
      </c>
    </row>
    <row r="49" spans="1:4" ht="12.75">
      <c r="A49" s="365" t="s">
        <v>436</v>
      </c>
      <c r="B49" s="366" t="s">
        <v>575</v>
      </c>
      <c r="C49" s="328">
        <v>0</v>
      </c>
      <c r="D49" s="328">
        <v>0</v>
      </c>
    </row>
    <row r="50" spans="1:4" ht="12.75">
      <c r="A50" s="378" t="s">
        <v>436</v>
      </c>
      <c r="B50" s="379"/>
      <c r="C50" s="328"/>
      <c r="D50" s="328"/>
    </row>
    <row r="51" spans="1:4" ht="12.75">
      <c r="A51" s="368"/>
      <c r="B51" s="364" t="s">
        <v>471</v>
      </c>
      <c r="C51" s="330">
        <f>SUM(C47:C48)</f>
        <v>6150700.11</v>
      </c>
      <c r="D51" s="330">
        <f>SUM(D47:D48)</f>
        <v>5995010.93</v>
      </c>
    </row>
    <row r="52" spans="1:4" ht="12.75">
      <c r="A52" s="381"/>
      <c r="B52" s="382"/>
      <c r="C52" s="337"/>
      <c r="D52" s="337"/>
    </row>
    <row r="53" spans="1:4" ht="12.75">
      <c r="A53" s="383"/>
      <c r="B53" s="384"/>
      <c r="C53" s="348"/>
      <c r="D53" s="348"/>
    </row>
    <row r="54" spans="1:4" ht="21.75">
      <c r="A54" s="250" t="s">
        <v>318</v>
      </c>
      <c r="B54" s="364" t="s">
        <v>319</v>
      </c>
      <c r="C54" s="321" t="s">
        <v>478</v>
      </c>
      <c r="D54" s="321" t="s">
        <v>479</v>
      </c>
    </row>
    <row r="55" spans="1:4" ht="18" customHeight="1">
      <c r="A55" s="365" t="s">
        <v>107</v>
      </c>
      <c r="B55" s="349" t="s">
        <v>571</v>
      </c>
      <c r="C55" s="357"/>
      <c r="D55" s="357"/>
    </row>
    <row r="56" spans="1:4" ht="12.75">
      <c r="A56" s="365" t="s">
        <v>436</v>
      </c>
      <c r="B56" s="349" t="s">
        <v>576</v>
      </c>
      <c r="C56" s="328"/>
      <c r="D56" s="328"/>
    </row>
    <row r="57" spans="1:4" ht="12.75">
      <c r="A57" s="365" t="s">
        <v>436</v>
      </c>
      <c r="B57" s="349" t="s">
        <v>577</v>
      </c>
      <c r="C57" s="328"/>
      <c r="D57" s="357"/>
    </row>
    <row r="58" spans="1:4" ht="12.75">
      <c r="A58" s="365"/>
      <c r="B58" s="349" t="s">
        <v>578</v>
      </c>
      <c r="C58" s="328"/>
      <c r="D58" s="328"/>
    </row>
    <row r="59" spans="1:4" ht="12.75">
      <c r="A59" s="365"/>
      <c r="B59" s="349" t="s">
        <v>579</v>
      </c>
      <c r="C59" s="328"/>
      <c r="D59" s="328"/>
    </row>
    <row r="60" spans="1:4" ht="12.75">
      <c r="A60" s="365" t="s">
        <v>436</v>
      </c>
      <c r="B60" s="349" t="s">
        <v>580</v>
      </c>
      <c r="C60" s="328"/>
      <c r="D60" s="357"/>
    </row>
    <row r="61" spans="1:4" ht="12.75">
      <c r="A61" s="365"/>
      <c r="B61" s="349" t="s">
        <v>581</v>
      </c>
      <c r="C61" s="328"/>
      <c r="D61" s="328"/>
    </row>
    <row r="62" spans="1:4" ht="12.75">
      <c r="A62" s="365"/>
      <c r="B62" s="349" t="s">
        <v>582</v>
      </c>
      <c r="C62" s="328"/>
      <c r="D62" s="328"/>
    </row>
    <row r="63" spans="1:4" ht="12.75">
      <c r="A63" s="365"/>
      <c r="B63" s="349" t="s">
        <v>583</v>
      </c>
      <c r="C63" s="328"/>
      <c r="D63" s="328"/>
    </row>
    <row r="64" spans="1:4" ht="12.75">
      <c r="A64" s="365"/>
      <c r="B64" s="327" t="s">
        <v>436</v>
      </c>
      <c r="C64" s="328"/>
      <c r="D64" s="328"/>
    </row>
    <row r="65" spans="1:4" ht="12.75">
      <c r="A65" s="368"/>
      <c r="B65" s="364" t="s">
        <v>471</v>
      </c>
      <c r="C65" s="330">
        <f>C55</f>
        <v>0</v>
      </c>
      <c r="D65" s="330">
        <f>D55</f>
        <v>0</v>
      </c>
    </row>
    <row r="68" spans="1:4" ht="29.25" customHeight="1">
      <c r="A68" s="250" t="s">
        <v>320</v>
      </c>
      <c r="B68" s="364" t="s">
        <v>321</v>
      </c>
      <c r="C68" s="321" t="s">
        <v>478</v>
      </c>
      <c r="D68" s="321" t="s">
        <v>479</v>
      </c>
    </row>
    <row r="69" spans="1:4" ht="12.75">
      <c r="A69" s="365" t="s">
        <v>436</v>
      </c>
      <c r="B69" s="366" t="s">
        <v>584</v>
      </c>
      <c r="C69" s="357"/>
      <c r="D69" s="357"/>
    </row>
    <row r="70" spans="1:4" ht="12.75">
      <c r="A70" s="365" t="s">
        <v>436</v>
      </c>
      <c r="B70" s="366" t="s">
        <v>585</v>
      </c>
      <c r="C70" s="357"/>
      <c r="D70" s="357"/>
    </row>
    <row r="71" spans="1:4" ht="12.75">
      <c r="A71" s="365" t="s">
        <v>436</v>
      </c>
      <c r="B71" s="366"/>
      <c r="C71" s="357"/>
      <c r="D71" s="357"/>
    </row>
    <row r="72" spans="1:4" ht="12.75">
      <c r="A72" s="365" t="s">
        <v>436</v>
      </c>
      <c r="B72" s="367"/>
      <c r="C72" s="328"/>
      <c r="D72" s="328"/>
    </row>
    <row r="73" spans="1:4" s="22" customFormat="1" ht="12.75">
      <c r="A73" s="368"/>
      <c r="B73" s="364" t="s">
        <v>471</v>
      </c>
      <c r="C73" s="369">
        <f>SUM(C69:C72)</f>
        <v>0</v>
      </c>
      <c r="D73" s="369">
        <f>SUM(D69:D72)</f>
        <v>0</v>
      </c>
    </row>
  </sheetData>
  <printOptions/>
  <pageMargins left="0.7479166666666667" right="0.7479166666666667" top="0.9840277777777777" bottom="0.9840277777777778" header="0.5" footer="0.5118055555555556"/>
  <pageSetup horizontalDpi="300" verticalDpi="300" orientation="portrait" paperSize="9" scale="80"/>
  <headerFooter alignWithMargins="0">
    <oddHeader>&amp;L&amp;"Arial,Kursywa"&amp;8Sprawozdanie finansowe za 2006 rok Samodzielnego Publicznego Zespołu Przychodni Specjalistycznych we Włocławku</oddHeader>
  </headerFooter>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wnip</dc:title>
  <dc:subject/>
  <dc:creator/>
  <cp:keywords/>
  <dc:description/>
  <cp:lastModifiedBy>SPZPS</cp:lastModifiedBy>
  <cp:lastPrinted>2007-04-04T12:31:12Z</cp:lastPrinted>
  <dcterms:created xsi:type="dcterms:W3CDTF">1999-02-26T16:10:47Z</dcterms:created>
  <dcterms:modified xsi:type="dcterms:W3CDTF">2007-05-09T08:03:49Z</dcterms:modified>
  <cp:category/>
  <cp:version/>
  <cp:contentType/>
  <cp:contentStatus/>
  <cp:revision>1</cp:revision>
</cp:coreProperties>
</file>