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budynki" sheetId="1" r:id="rId1"/>
    <sheet name="elekt" sheetId="2" r:id="rId2"/>
    <sheet name="śr trwałe" sheetId="3" r:id="rId3"/>
    <sheet name="szkody" sheetId="4" r:id="rId4"/>
    <sheet name="pojazdy" sheetId="5" r:id="rId5"/>
  </sheets>
  <definedNames>
    <definedName name="_xlnm.Print_Area" localSheetId="0">'budynki'!$A$1:$F$165</definedName>
    <definedName name="_xlnm.Print_Area" localSheetId="1">'elekt'!$A$1:$D$624</definedName>
  </definedNames>
  <calcPr fullCalcOnLoad="1"/>
</workbook>
</file>

<file path=xl/sharedStrings.xml><?xml version="1.0" encoding="utf-8"?>
<sst xmlns="http://schemas.openxmlformats.org/spreadsheetml/2006/main" count="1591" uniqueCount="998">
  <si>
    <t>18.09.2008 18.09.2009</t>
  </si>
  <si>
    <t xml:space="preserve">08.01.2008 08.01.2009 </t>
  </si>
  <si>
    <t>07.01.2009 07.01.2010</t>
  </si>
  <si>
    <t>15.09.2007 15.09.2008</t>
  </si>
  <si>
    <t>14.09.2008 14.09.2009</t>
  </si>
  <si>
    <t>wartość</t>
  </si>
  <si>
    <t xml:space="preserve">     Załącznik nr 4</t>
  </si>
  <si>
    <t>śr.trwałe</t>
  </si>
  <si>
    <t>śr.obrotowe</t>
  </si>
  <si>
    <t>lp.</t>
  </si>
  <si>
    <t xml:space="preserve">nazwa  </t>
  </si>
  <si>
    <t>rok produkcji</t>
  </si>
  <si>
    <t>wartość (początkowa) - księgowa brutto</t>
  </si>
  <si>
    <t>nazwa środka trwałego</t>
  </si>
  <si>
    <t>Informacje o szkodach w ostatnich 3 latach</t>
  </si>
  <si>
    <t>Rok</t>
  </si>
  <si>
    <t>Liczba szkód</t>
  </si>
  <si>
    <t>Suma wypłaconych odszkodowań</t>
  </si>
  <si>
    <t>Krótki opis szkód</t>
  </si>
  <si>
    <t>Dane pojazdów/ pojazdów wolnobieżnych</t>
  </si>
  <si>
    <t>Lp.</t>
  </si>
  <si>
    <t>Typ, model</t>
  </si>
  <si>
    <t>Nr podw./ nadw.</t>
  </si>
  <si>
    <t>Nr silnika</t>
  </si>
  <si>
    <t>Nr rej.</t>
  </si>
  <si>
    <t>Rodzaj             (osobowy/ ciężarowy/ specjalny)</t>
  </si>
  <si>
    <t>Poj.</t>
  </si>
  <si>
    <t>Ilość msc./ładowność</t>
  </si>
  <si>
    <t>Rok prod.</t>
  </si>
  <si>
    <t>Okres ubezpieczenia OC i NW</t>
  </si>
  <si>
    <t>Okres ubezpieczenia AC i KR</t>
  </si>
  <si>
    <t>Zielona Karta tak/nie</t>
  </si>
  <si>
    <t>Od</t>
  </si>
  <si>
    <t>Do</t>
  </si>
  <si>
    <t>nazwa budynku</t>
  </si>
  <si>
    <t>rok budowy</t>
  </si>
  <si>
    <t>zabezpieczenia
(znane zabiezpieczenia p-poż i przeciw kradzieżowe)                                      (2)</t>
  </si>
  <si>
    <t>lokalizacja (adres)</t>
  </si>
  <si>
    <t>RAZEM</t>
  </si>
  <si>
    <t>Informacja o majątku trwałym /obrotowym</t>
  </si>
  <si>
    <t>brak</t>
  </si>
  <si>
    <t>Załącznik nr 5</t>
  </si>
  <si>
    <t>Załącznik nr 3</t>
  </si>
  <si>
    <t>Załącznik nr 2</t>
  </si>
  <si>
    <t>Ogrodzenie</t>
  </si>
  <si>
    <t>Garaż</t>
  </si>
  <si>
    <t>zabezpieczenia</t>
  </si>
  <si>
    <t>data I rejestracji</t>
  </si>
  <si>
    <t>data ważności badań technicznych</t>
  </si>
  <si>
    <t>wyposażenie dodatkowe (ponadstandardowe)</t>
  </si>
  <si>
    <t>rodzaj</t>
  </si>
  <si>
    <t>Brak</t>
  </si>
  <si>
    <t>---</t>
  </si>
  <si>
    <t xml:space="preserve">Marka </t>
  </si>
  <si>
    <t>Wartość</t>
  </si>
  <si>
    <t>Wykaz budynków  i budowli w Powiecie Włocławskim</t>
  </si>
  <si>
    <t xml:space="preserve">Razem </t>
  </si>
  <si>
    <t xml:space="preserve">Szkodowość w Powiecie Włocławskim        </t>
  </si>
  <si>
    <t>Liczba pracowników: 37</t>
  </si>
  <si>
    <t>Budynek administracji</t>
  </si>
  <si>
    <t>Zabezpieczenia: przeciwpożarowe- gaśnice - 5 szt.; przeciwkradzieżowe - kraty w dwóch pomieszczeiach (parter). Ilość i rodzaj drzwi: 3 - drewniane pełne, 3 - PCV z elementami szklanymi . Ilość zamków i rodzaj: wkładka patentowa - 6 szt., urządzenie alarmowe- sygnalizacja świetlna i dźwiękowa ; dozór całodobowy (praca personelu w systemie 3 - zmianowym</t>
  </si>
  <si>
    <t>Kurowo Parcele 44</t>
  </si>
  <si>
    <t>Budynek główny</t>
  </si>
  <si>
    <t>Zabezpieczenia: przeciwpożarowe- gaśnice - 13 szt., hydrant, urządzenie alarmowe, kraty w pomieszczeniach magazynowych (piwnica, parter); dozór - całodobowy; ilość      i rodzaj drzwi: 3 szt. - PCV z elementami szklanymi; ilość zamków i rodzaj: 3 szt. - wkładki patentowe.</t>
  </si>
  <si>
    <t>Budynek gospodarczy</t>
  </si>
  <si>
    <t>Zabezpieczenia przeciwpożarowe - gaśnica 1 szt.,  ilość i rodzaj drzwi: 3 szt. 1 - garażowe, 2 - drewniane pełne; ilość i rodzaj zamków: 3 szt. - wkładki patentowe.</t>
  </si>
  <si>
    <t>Zabezpieczenia przeciwpożarowe - gaśnica 1szt.,  ilość i rodzaj drzwi: 1 szt.(garażowe), ilość i rodzaj zamków:1 szt. - wkładka patentowa.</t>
  </si>
  <si>
    <t>Oczyszczalnia biologiczna</t>
  </si>
  <si>
    <t>Oświetlenie</t>
  </si>
  <si>
    <t>Drogi i chodniki</t>
  </si>
  <si>
    <t>Drukarka HP 5150</t>
  </si>
  <si>
    <t>Zestaw komputerowy</t>
  </si>
  <si>
    <t>Ford</t>
  </si>
  <si>
    <t>Transit</t>
  </si>
  <si>
    <t>WFOLXXGGVL TA03231</t>
  </si>
  <si>
    <t>TA03231</t>
  </si>
  <si>
    <t>WKI 9299</t>
  </si>
  <si>
    <t>osobowo-ciężarowy</t>
  </si>
  <si>
    <t>6 osób -562 kg</t>
  </si>
  <si>
    <t>NIE</t>
  </si>
  <si>
    <t>Polonez</t>
  </si>
  <si>
    <t>SUPB08CEBU G867723</t>
  </si>
  <si>
    <t>CFO356017</t>
  </si>
  <si>
    <t>WKI 9471</t>
  </si>
  <si>
    <t>5 osób- 200 kg</t>
  </si>
  <si>
    <t>Liczba pracowników: 11</t>
  </si>
  <si>
    <t>biurowo-administracyjny II i III piętro + piwnica</t>
  </si>
  <si>
    <t>żaluzje antywłamaniowe, alarm</t>
  </si>
  <si>
    <t>87-800 Włocławek</t>
  </si>
  <si>
    <t>Komputer</t>
  </si>
  <si>
    <t>Kserokopiarka</t>
  </si>
  <si>
    <t>Drukarka laserowa</t>
  </si>
  <si>
    <t xml:space="preserve">Komputer </t>
  </si>
  <si>
    <t>Monitor Orzecznictwo</t>
  </si>
  <si>
    <t>Komputer Orzecznictwo</t>
  </si>
  <si>
    <t>Kserokopiarka Orzecznictwo</t>
  </si>
  <si>
    <t>Drukarka laserowa Orzecznictwo</t>
  </si>
  <si>
    <t>Liczba pracowników: 15</t>
  </si>
  <si>
    <t>Komputer Siemens Nivdore</t>
  </si>
  <si>
    <t>Drukarka Okipage 8W Lite</t>
  </si>
  <si>
    <t xml:space="preserve">Kserokopiarka </t>
  </si>
  <si>
    <t>Sprzęt komputerowy</t>
  </si>
  <si>
    <t>Stacjonarny komputer Dell Opti OX620</t>
  </si>
  <si>
    <t>Monitor LCD Samsung 740 B</t>
  </si>
  <si>
    <t>Drukarka laserowa lexmark E342n</t>
  </si>
  <si>
    <t>Skaner A4 Mustek Bear Paw 2448TA PRO</t>
  </si>
  <si>
    <t>Drukarka Hp laser JET 1018</t>
  </si>
  <si>
    <t>Projektor VT 48</t>
  </si>
  <si>
    <t xml:space="preserve">Nagrywarka LG </t>
  </si>
  <si>
    <t>Telewizor Daewoo</t>
  </si>
  <si>
    <t xml:space="preserve">        RAZEM</t>
  </si>
  <si>
    <t>1.</t>
  </si>
  <si>
    <t xml:space="preserve"> Starostwo Powiatowe</t>
  </si>
  <si>
    <t>2.</t>
  </si>
  <si>
    <t xml:space="preserve"> Powiatowe Centrum Pomocy Rodzinie</t>
  </si>
  <si>
    <t>3.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</si>
  <si>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</si>
  <si>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</si>
  <si>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</si>
  <si>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</si>
  <si>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</si>
  <si>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</si>
  <si>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</si>
  <si>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</si>
  <si>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</si>
  <si>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</si>
  <si>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</si>
  <si>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</si>
  <si>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</si>
  <si>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</si>
  <si>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</si>
  <si>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</si>
  <si>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 Dom Pomocy Społecznej w Kowalu</t>
  </si>
  <si>
    <t xml:space="preserve"> Dom Pomocy Społecznej w Rzeżewie</t>
  </si>
  <si>
    <t xml:space="preserve"> Dom Pomocy Społecznej w Kurowie</t>
  </si>
  <si>
    <t xml:space="preserve"> Dom Pomocy Społecznej w Wilkowiczkach</t>
  </si>
  <si>
    <t xml:space="preserve"> Liceum Ogólnokształcące w Kowalu</t>
  </si>
  <si>
    <t xml:space="preserve"> Zespół Szkół w Izbicy Kujawskiej</t>
  </si>
  <si>
    <t xml:space="preserve"> Zespół Szkół w Lubrańcu</t>
  </si>
  <si>
    <t xml:space="preserve"> Poradnia Psychologiczno- Pedagogiczna w Lubrańcu</t>
  </si>
  <si>
    <t xml:space="preserve"> Zespół Szkół RCKU w Starym Brześciu</t>
  </si>
  <si>
    <t xml:space="preserve"> Zespół Szkół w Chodczu</t>
  </si>
  <si>
    <t xml:space="preserve"> Poradnia Psychologiczno-Pedagogiczna w Lubieniu Kujawskim</t>
  </si>
  <si>
    <t xml:space="preserve"> Zespół Szkół w Kowalu</t>
  </si>
  <si>
    <t xml:space="preserve"> Zespół Szkół w Lubrańcu- Marysinie</t>
  </si>
  <si>
    <t xml:space="preserve"> Dom Dziecka w Lubieniu Kujawskim</t>
  </si>
  <si>
    <t xml:space="preserve"> Powiatowy Zarząd Dróg w Jarantowicach</t>
  </si>
  <si>
    <t xml:space="preserve"> Powiatowy Urząd Pracy</t>
  </si>
  <si>
    <t>Komputer przenośny</t>
  </si>
  <si>
    <t>Komputer przenośny Dell lalitude D150</t>
  </si>
  <si>
    <t>Liczba pracowników: 106</t>
  </si>
  <si>
    <t>Budynek administracyjny</t>
  </si>
  <si>
    <t>1975r rozbudowa 1998r</t>
  </si>
  <si>
    <t>W dni robocze od godziny 21.00 do 6.30 monitoring LSA zamontowanego w PUP, w dni  świąteczne i wolne od pracy monitoring cało dobowy  wszystkie okna na parterze okratowane, urząd jest wyposażony w gaśnice proszkowe – 16 sztuk, teren wokół budynku ogrodzony, 2 drzwi wejściowe do budynku.</t>
  </si>
  <si>
    <t>ul. Kapitulna 24 Włocławek</t>
  </si>
  <si>
    <t>Składnica akt</t>
  </si>
  <si>
    <t>RAZEM:</t>
  </si>
  <si>
    <t>1975r</t>
  </si>
  <si>
    <t>remont</t>
  </si>
  <si>
    <t>2006r</t>
  </si>
  <si>
    <t>237.554,51 zł.</t>
  </si>
  <si>
    <t>+ wyposażenie w regały metalowe:30.216,96 zł.</t>
  </si>
  <si>
    <t>W dni robocze od godziny 21.00 do 6.30 monitoring LSA zamontowanego w składnicy, w dni  świąteczne i wolne od pracy monitoring cało dobowy,      w składnicy zamontowane są czujki przeciwpożarowe (optyczne DUR 40) oraz  centrala sygnalizacyjna IGNIS 1020 plus 5 gaśnic proszkowych</t>
  </si>
  <si>
    <t>ul.. Wysoka 2</t>
  </si>
  <si>
    <t>Włocławek</t>
  </si>
  <si>
    <t xml:space="preserve"> 2</t>
  </si>
  <si>
    <t>Drukarka atramentowa</t>
  </si>
  <si>
    <t>Komputer DTK P4 - 1,8 GHz</t>
  </si>
  <si>
    <t>Komputer DTK P4 - 1,8 GHz (bez monitora)</t>
  </si>
  <si>
    <t>Drukarka laserowa HP LJ 1200</t>
  </si>
  <si>
    <t>Drukarka HP Laser Jet 1200</t>
  </si>
  <si>
    <t>Drukarka HP 1220 Desk Jet A3</t>
  </si>
  <si>
    <t>Zestaw komputerowy P4 + nagrywarka</t>
  </si>
  <si>
    <t>Zestaw komputerowy P4 (bez monitora)</t>
  </si>
  <si>
    <t>Zestaw komputerowy P4</t>
  </si>
  <si>
    <t>Serwer IBM (użyczenie)</t>
  </si>
  <si>
    <t>Serwer DTK Kosmos SE7501HG2</t>
  </si>
  <si>
    <t>Komputer DTK z zasilaczem APC (zestaw)</t>
  </si>
  <si>
    <t>Komputer DTK z drukarką HPLJ1300 (zestaw</t>
  </si>
  <si>
    <t>Komputer DTK P4 + Monitor Philips 15“LCD</t>
  </si>
  <si>
    <t>Komputer DTK P4 + Monitor Philips 17“LCD</t>
  </si>
  <si>
    <t>Komputer DTK P4 (bez monitora)</t>
  </si>
  <si>
    <t>Switch 3 Com SS 3 4400</t>
  </si>
  <si>
    <t>Kserokopiarka Canon NP 6317</t>
  </si>
  <si>
    <t>Kserokopiarka cyfrowa Sharp AR-5012QE</t>
  </si>
  <si>
    <t>Router do internetu UGate 3150</t>
  </si>
  <si>
    <t>Skaner Plustek OpticPro ST24 + FR Sprint PL</t>
  </si>
  <si>
    <t>Drukarka HP DJ 1220C</t>
  </si>
  <si>
    <t>Zasilacz awaryjny APC Smart 700 VA NET</t>
  </si>
  <si>
    <t>Monitor Philips 15”LCD</t>
  </si>
  <si>
    <t>Zasilacz awaryjny APC Smart 1000VA RM2U</t>
  </si>
  <si>
    <t>Drukarka atramentowa HPDJ 1220C</t>
  </si>
  <si>
    <t>Drukarka laserowa HP laser Jet 1320</t>
  </si>
  <si>
    <t>Drukarka HP Ink Jet CP 1700</t>
  </si>
  <si>
    <t>Urządzenie wielofunkcyjne LEXMARK</t>
  </si>
  <si>
    <t>Komputer DELL PC+Monitor DELL 15“LCD</t>
  </si>
  <si>
    <t>Komputer DELL PC (bez monitora)</t>
  </si>
  <si>
    <t>Skaner typ II</t>
  </si>
  <si>
    <t>Zasilacz awaryjny UPS typ II</t>
  </si>
  <si>
    <t>KomputerNTTKantata+Monitor 17”LCDBenq</t>
  </si>
  <si>
    <t>Drukarka laserowa Page Master 402N</t>
  </si>
  <si>
    <t>Kserokopiarka Rex-Rotary DSM645</t>
  </si>
  <si>
    <t>Nagrywarka DVD Panasonic</t>
  </si>
  <si>
    <t>Telewizor LG model RZS-26 LZ50</t>
  </si>
  <si>
    <t>Infokiosk multimedialny</t>
  </si>
  <si>
    <t>Komputer Optimmus Prestige DP + Monitor Belinea 15“LCD</t>
  </si>
  <si>
    <t>Monitor Belinea 15”LCD</t>
  </si>
  <si>
    <t>Komputer Intel Pentium 4 + Monitor Belinea 15“ LCD</t>
  </si>
  <si>
    <t>Komputer Intel Pentium 4 z nagrywarką DVD        + Monitor Belinea 15“ LCD</t>
  </si>
  <si>
    <t>Drukarka Lexmark E330</t>
  </si>
  <si>
    <t>Komputer Intel Pentium 4 (bez monitora)</t>
  </si>
  <si>
    <t>Monitor Belinea 15“ LCD</t>
  </si>
  <si>
    <t>Drukarka laserowa kolorowa OKI C3200</t>
  </si>
  <si>
    <t>Drukarka laserowa RICOH AFICIO</t>
  </si>
  <si>
    <t>Drukarka sieciowa XEROX PHASER</t>
  </si>
  <si>
    <t>Komputer HP Compaq+Monitor HP 17“ LCD</t>
  </si>
  <si>
    <t>Drukarka laserowa SAMSUNG</t>
  </si>
  <si>
    <t>Drukarka atramentowa Hewlett Packard</t>
  </si>
  <si>
    <t>Skaner Hewlett Packard</t>
  </si>
  <si>
    <t>Zasilacz UPS Fideltronik</t>
  </si>
  <si>
    <t>Kserokopiarka SHARP</t>
  </si>
  <si>
    <t>Drukarka etykiet ZEBRA TLP 2844</t>
  </si>
  <si>
    <t>Kolektor danych Cipherlab CPT8001L</t>
  </si>
  <si>
    <t>Urządzenie do bindowania UNIBIND</t>
  </si>
  <si>
    <t>Niszczarka REXEL</t>
  </si>
  <si>
    <t>Niszczarka KOBRA 240</t>
  </si>
  <si>
    <t>Notebook ARISTO Optima P4</t>
  </si>
  <si>
    <t>Notebook TOSHIBA</t>
  </si>
  <si>
    <t>Projektor Philips cClear SV1 2600A</t>
  </si>
  <si>
    <t>Aparat fotograficzny KODAK CX-4300</t>
  </si>
  <si>
    <t>Pamięć USB 2.0 Pen Drive</t>
  </si>
  <si>
    <t>Notebook Toshiba Qosmio</t>
  </si>
  <si>
    <t>Aparat cyfrowy Canon Power Shot</t>
  </si>
  <si>
    <t>Laptop Hewlett Packard</t>
  </si>
  <si>
    <t>2.666,00</t>
  </si>
  <si>
    <t>Szkoda komunikacyjna dot. Pojazdu SKODA FABIA CW 37591, PZU SA</t>
  </si>
  <si>
    <t>1.475,88</t>
  </si>
  <si>
    <t>szkoda przepięciowa (nr 00316/011/1304) K.U. "FILAR"</t>
  </si>
  <si>
    <t>Fiat</t>
  </si>
  <si>
    <t>MAREA</t>
  </si>
  <si>
    <t>ZFA18500000077831</t>
  </si>
  <si>
    <t>182A40009725</t>
  </si>
  <si>
    <t>WEB1117</t>
  </si>
  <si>
    <t>OSOBOWY</t>
  </si>
  <si>
    <t>immobiliser alarm</t>
  </si>
  <si>
    <t>02.12.1997</t>
  </si>
  <si>
    <t>23.05.2008</t>
  </si>
  <si>
    <t>alarm</t>
  </si>
  <si>
    <t>nie</t>
  </si>
  <si>
    <t>Skoda</t>
  </si>
  <si>
    <t>FABIA Sedan</t>
  </si>
  <si>
    <t>TMBDY16y054195420</t>
  </si>
  <si>
    <t>STAZQX01FM5FM52T037LALLEOGG</t>
  </si>
  <si>
    <t>CW27591</t>
  </si>
  <si>
    <t xml:space="preserve">immobiliser </t>
  </si>
  <si>
    <t>09.03.2005</t>
  </si>
  <si>
    <t>09.03.2008</t>
  </si>
  <si>
    <t>klimatyzacja</t>
  </si>
  <si>
    <t xml:space="preserve"> Wielofunkcyjna Placówka Opiekuńczo-Wychowawcza w Brzeziu </t>
  </si>
  <si>
    <t>Liczba pracowników: 41</t>
  </si>
  <si>
    <t xml:space="preserve">Pałac - obiekt zabytkowy </t>
  </si>
  <si>
    <t>gaśnice  szt.15</t>
  </si>
  <si>
    <t>Brzezie 35 87-880 Brześć Kujawski</t>
  </si>
  <si>
    <t>Internat</t>
  </si>
  <si>
    <t>gaśnice- 3,hydr.-1,sys.alarmowy</t>
  </si>
  <si>
    <t xml:space="preserve">Budynek kotłownii </t>
  </si>
  <si>
    <t>gaśnice - 2</t>
  </si>
  <si>
    <t xml:space="preserve">Budynek garażu </t>
  </si>
  <si>
    <t xml:space="preserve">Budynek mieszkalny </t>
  </si>
  <si>
    <t>Radiomagnetofon  "Thomson"</t>
  </si>
  <si>
    <t xml:space="preserve">Odtwarzacz DVD </t>
  </si>
  <si>
    <t>Radiomagnetofon  TM 9178</t>
  </si>
  <si>
    <t>Wieża  "Samsung"</t>
  </si>
  <si>
    <t>Telewizor "Samsung"</t>
  </si>
  <si>
    <t>Magnetowid "Samsung"</t>
  </si>
  <si>
    <t>Telewizor "Telestart " 89375</t>
  </si>
  <si>
    <t>Telewizor</t>
  </si>
  <si>
    <t>Magnetowid LG</t>
  </si>
  <si>
    <t xml:space="preserve">Telewizor TEL 29 DAEWO </t>
  </si>
  <si>
    <t xml:space="preserve">Telewizor DTW 2962 K DAEWO </t>
  </si>
  <si>
    <t>Drukarka  OKI 3321</t>
  </si>
  <si>
    <t xml:space="preserve">Drukarka  Lexmark </t>
  </si>
  <si>
    <t>Drukarka  HP 3650</t>
  </si>
  <si>
    <t>Drukarka Canon 2000LP</t>
  </si>
  <si>
    <t xml:space="preserve">Drukarka Canon Pixma </t>
  </si>
  <si>
    <t>Urzadz.wielofunkcyjne  MP 150/PL</t>
  </si>
  <si>
    <t>Monitor</t>
  </si>
  <si>
    <t>Kserokopiarka  MINOLTA  DT 183</t>
  </si>
  <si>
    <t xml:space="preserve">Aparat Cyfrowy </t>
  </si>
  <si>
    <t xml:space="preserve">   2.151,62</t>
  </si>
  <si>
    <t>uszkodz.pojazdu  Ford z AC</t>
  </si>
  <si>
    <t xml:space="preserve">Ford </t>
  </si>
  <si>
    <t>Transit 2.5 D</t>
  </si>
  <si>
    <t>WFOHXXGBVHMM92585</t>
  </si>
  <si>
    <t>MM92585</t>
  </si>
  <si>
    <t>WKJ4929</t>
  </si>
  <si>
    <t xml:space="preserve">osobowo-towarowy </t>
  </si>
  <si>
    <t>04V2008</t>
  </si>
  <si>
    <t>9 miejsc/1 tona</t>
  </si>
  <si>
    <t>immoblizer</t>
  </si>
  <si>
    <t>Budynek szkolny</t>
  </si>
  <si>
    <t>5 gaśnic,2 hydranty,kraty w oknach na I piętrze-sala komputerowa, 1 urządzenie alarmowe obejmuje cały budynek-sygnalizacja dżwiękowa,sygnalizatory na zewnątrz szkoły,powiadomienie do agencji ochrony,2 drzwi,3 zamki w tym 1 GERDA</t>
  </si>
  <si>
    <t>Stary Brześć 14   87-880 Brześć Kujawski</t>
  </si>
  <si>
    <t>Budynek dydaktyczny</t>
  </si>
  <si>
    <t>2 gaśnice,1 hydrant,4 drzwi,4 zamki zwykłe</t>
  </si>
  <si>
    <t xml:space="preserve">                           j.w</t>
  </si>
  <si>
    <t>6 gaśnic,3 hydranty,sygnalizacja dżwiękowa,sygnalizatory w budynku,dozór pracowniczy całodobowy,4 drzwi,6 zamków</t>
  </si>
  <si>
    <t xml:space="preserve">                          j.w</t>
  </si>
  <si>
    <t>Sala gimnastyczna</t>
  </si>
  <si>
    <t>2 gaśnice,1 hydrant,kraty w magazynue,4 drzwi,6 zamków,szyby antywłamaniowe</t>
  </si>
  <si>
    <t>Warsztaty szkolne</t>
  </si>
  <si>
    <t>5 gaśnic,1 hydrant,urządzenie alarmowe,sygnalizacja dżwiękowa,sygnalizatory na zewnątrz, dozór pracowniczy-część doby,1 drzwi, 2 zamki</t>
  </si>
  <si>
    <t xml:space="preserve">                        j.w</t>
  </si>
  <si>
    <t>Garaże 2-segmentowe</t>
  </si>
  <si>
    <t>2 gaśnice,1 hydrant,2 drzwi-kłódki</t>
  </si>
  <si>
    <t xml:space="preserve">                       j.w</t>
  </si>
  <si>
    <t>Budynek admin.-gospodarczy</t>
  </si>
  <si>
    <t>gaśnica, 2 drzwi</t>
  </si>
  <si>
    <t>Stolarnia</t>
  </si>
  <si>
    <t>gaśnica, 1 drzwi</t>
  </si>
  <si>
    <t>Chlewnia</t>
  </si>
  <si>
    <t>1 drzwi</t>
  </si>
  <si>
    <t>Stodoła</t>
  </si>
  <si>
    <t>gaśnica, 4 wrota z blachy</t>
  </si>
  <si>
    <t xml:space="preserve">Spichrz </t>
  </si>
  <si>
    <t>Obora</t>
  </si>
  <si>
    <t>4 wrota</t>
  </si>
  <si>
    <t>Kopiarka Canon</t>
  </si>
  <si>
    <t>ADAX - 14 szt.</t>
  </si>
  <si>
    <t>ADAX z CDRW                               pracuje w sieci</t>
  </si>
  <si>
    <t>4.</t>
  </si>
  <si>
    <t>ADAX w MCI - 4 szt.</t>
  </si>
  <si>
    <t>5.</t>
  </si>
  <si>
    <t>Serwer ADAX</t>
  </si>
  <si>
    <t>6.</t>
  </si>
  <si>
    <t xml:space="preserve">Przełącznik sieciowy </t>
  </si>
  <si>
    <t>7.</t>
  </si>
  <si>
    <t>Urządzenie wiolofunkcyjne</t>
  </si>
  <si>
    <t>8.</t>
  </si>
  <si>
    <t>Drukarka laserowa KAYOCERA</t>
  </si>
  <si>
    <t>9.</t>
  </si>
  <si>
    <t>Zestaw multimedialny</t>
  </si>
  <si>
    <t>10.</t>
  </si>
  <si>
    <t>11.</t>
  </si>
  <si>
    <t>Server OPTIMUS VE 200 G4</t>
  </si>
  <si>
    <t>12.</t>
  </si>
  <si>
    <t>PC OPTIMUS  0PTItech PIV 2,8 -  17 sztuk</t>
  </si>
  <si>
    <t>13.</t>
  </si>
  <si>
    <t>Cable network 1 (of the IT training rooms in vocational schools)</t>
  </si>
  <si>
    <t>14.</t>
  </si>
  <si>
    <t>Multifunctional eguipment 1 HP Laser Jet 3380</t>
  </si>
  <si>
    <t>15.</t>
  </si>
  <si>
    <t>UPS Ever EcoPro 1000 CDS</t>
  </si>
  <si>
    <t>16.</t>
  </si>
  <si>
    <t>Monitor OPTIView v 17  -  18 sztuk</t>
  </si>
  <si>
    <t>17.</t>
  </si>
  <si>
    <t>Serwer DELLPowerEdge 1800</t>
  </si>
  <si>
    <t>18.</t>
  </si>
  <si>
    <t>Komputer - Dell-OptiPlex GX620 - 14 szt.</t>
  </si>
  <si>
    <t>19.</t>
  </si>
  <si>
    <t xml:space="preserve">Komputer z nagrywarką DVD Dell-OptiPlex GX620 </t>
  </si>
  <si>
    <t>20.</t>
  </si>
  <si>
    <t>Skaner A3 z przystawką TMA 1600</t>
  </si>
  <si>
    <t>21.</t>
  </si>
  <si>
    <t>Drukarka laserowa A3 sieciowa</t>
  </si>
  <si>
    <t>23.</t>
  </si>
  <si>
    <t>Drukarka laserowa A4 sieciowa</t>
  </si>
  <si>
    <t>24.</t>
  </si>
  <si>
    <t>Wideoprojektor - BenQ;MP 610</t>
  </si>
  <si>
    <t>25.</t>
  </si>
  <si>
    <t>Monitor LCD  - "17"Samsung Elektctronics Co, Ltd. - 710N - 16 szt.</t>
  </si>
  <si>
    <t>26.</t>
  </si>
  <si>
    <t>Kserokopiarka Minolta</t>
  </si>
  <si>
    <t>Multimedia projector Sanyo SU50</t>
  </si>
  <si>
    <t>NotebookAristo260015 /DVD-CDRW/Cel2,8/40/256/torba</t>
  </si>
  <si>
    <t>Komputer przenośny z systemem operacyjnym DEL Latitude D510</t>
  </si>
  <si>
    <t>200,00 ZŁ</t>
  </si>
  <si>
    <t>Na skutek silnego wiatru stłuczone szyby świetlika nad kotłownią</t>
  </si>
  <si>
    <t xml:space="preserve">Fiat </t>
  </si>
  <si>
    <t>Punto</t>
  </si>
  <si>
    <t>ZFA 17600001067968</t>
  </si>
  <si>
    <t>166B 20008321849</t>
  </si>
  <si>
    <t>WEJ 4018</t>
  </si>
  <si>
    <t>osobowy</t>
  </si>
  <si>
    <t>autoalarm</t>
  </si>
  <si>
    <t>08-06-1998</t>
  </si>
  <si>
    <t>13-09-2007</t>
  </si>
  <si>
    <t>Citroen</t>
  </si>
  <si>
    <t>C-3</t>
  </si>
  <si>
    <t>VF7FCKFVC28727316</t>
  </si>
  <si>
    <t>10FST35495886</t>
  </si>
  <si>
    <t>CWL 88JP</t>
  </si>
  <si>
    <t>17-10-2006</t>
  </si>
  <si>
    <t>17-10-2007</t>
  </si>
  <si>
    <t>j.w</t>
  </si>
  <si>
    <t>Ciągnik</t>
  </si>
  <si>
    <t>C-330</t>
  </si>
  <si>
    <t>U 3514</t>
  </si>
  <si>
    <t>P230993C</t>
  </si>
  <si>
    <t>WKJ 2372</t>
  </si>
  <si>
    <t>29-09-1997</t>
  </si>
  <si>
    <t>20-09-2007</t>
  </si>
  <si>
    <t>przyczepa</t>
  </si>
  <si>
    <t>Liczba pracowników: 51</t>
  </si>
  <si>
    <t>Pałac i patio - administracja</t>
  </si>
  <si>
    <t>system alarmowo-antywłamaniowy i alarmowo-ppoż., kraty w oknach, w drzwiach wejściowych, gaśnice proszkowe szt. 2, hydrant wew. 1</t>
  </si>
  <si>
    <t xml:space="preserve">Wilkowiczki 25, 87-850 Choceń </t>
  </si>
  <si>
    <t>Sala terapii</t>
  </si>
  <si>
    <t>system alarmowo-ppoż. i przyzywowo-alarmowy, gaśnice proszkowe szt. 1, hydrant wew. 1, dozór pracowniczy</t>
  </si>
  <si>
    <t>Budynek 100 mieszkańców z zapleczem</t>
  </si>
  <si>
    <t>system przyzywowo-alarmowy w części mieszkalnej i alarmowo-ppoż. w całym obiekcie, gaśnice proszkowe szt. 18, gaśnice śniegowe szt. 4, koc gaśniczy szt. 2, hydrant wew. 6</t>
  </si>
  <si>
    <t>Garaże</t>
  </si>
  <si>
    <t>gaśnice proszkowe szt. 4, gaśn.śniegowe szt. 2, koc gaśniczy, dozór pracowniczy</t>
  </si>
  <si>
    <t>Kostnica</t>
  </si>
  <si>
    <t>dozór pracowniczy</t>
  </si>
  <si>
    <t>Pralnia mechaniczna</t>
  </si>
  <si>
    <t>system alarmowo-ppoż., gaśnice proszkowe szt 2, koc gaśniczy,  dozór pracowniczy</t>
  </si>
  <si>
    <t>Sieć zewn.wodn.-kanal.</t>
  </si>
  <si>
    <t>Sieć ciepłownicza</t>
  </si>
  <si>
    <t>Oświetlenie zewn.energ.</t>
  </si>
  <si>
    <t>Dozorcówka</t>
  </si>
  <si>
    <t>Agregatorownia</t>
  </si>
  <si>
    <t>gaśnice proszkowe szt. 1, gaśnica śnieg. szt. 1, dozór pracowniczy</t>
  </si>
  <si>
    <t>Oczyszczalnia ścieków</t>
  </si>
  <si>
    <t>gaśnice proszkowe szt. 1, dozór pracowniczy</t>
  </si>
  <si>
    <t>Ogrodzenie betonowe 120 mb</t>
  </si>
  <si>
    <t>Ogrodzenie siatką ze slup.i bram.</t>
  </si>
  <si>
    <t>System alarmowo-antywłamaniowy</t>
  </si>
  <si>
    <t>System alarmowo-ppoż.</t>
  </si>
  <si>
    <t xml:space="preserve">System przyzywowo-alarmowy </t>
  </si>
  <si>
    <t>Kserokopiarka RICOH</t>
  </si>
  <si>
    <t>Komputer DURON</t>
  </si>
  <si>
    <t>Kopmuter DURON</t>
  </si>
  <si>
    <t>Monitor AOC 17</t>
  </si>
  <si>
    <t>UPS</t>
  </si>
  <si>
    <t>Drukarka Laser Jet 1000</t>
  </si>
  <si>
    <t>Drukarka Laser Jet 1005</t>
  </si>
  <si>
    <t>Zestaw kina domowego YAMAHA</t>
  </si>
  <si>
    <t>Kolumny głośnikowe B-15-250</t>
  </si>
  <si>
    <t>Zestaw komputerowy-komputer</t>
  </si>
  <si>
    <t>Drukarka atramentowa HP</t>
  </si>
  <si>
    <t>Monitor 17 Philips 107</t>
  </si>
  <si>
    <t>Monitor 17 Miro P17 F70</t>
  </si>
  <si>
    <t>Drukarka HP</t>
  </si>
  <si>
    <t>Drukarka kolorowa HP</t>
  </si>
  <si>
    <t>Aparat cyfrowy PANASONIC</t>
  </si>
  <si>
    <t>Transit FT 100</t>
  </si>
  <si>
    <t>WFOLXXGGVLTL</t>
  </si>
  <si>
    <t>TL07463</t>
  </si>
  <si>
    <t>WKP 8659</t>
  </si>
  <si>
    <t>ciężarowo-osobowy</t>
  </si>
  <si>
    <t>system auto-alarm, immobilaizer</t>
  </si>
  <si>
    <t>09.10.1996</t>
  </si>
  <si>
    <t>16.10.2007</t>
  </si>
  <si>
    <t>9 miejsc /562</t>
  </si>
  <si>
    <t>SUPB08CEBTG</t>
  </si>
  <si>
    <t>CE0325104</t>
  </si>
  <si>
    <t>WKP 8708</t>
  </si>
  <si>
    <t>09.12.1996</t>
  </si>
  <si>
    <t>27.11.2007</t>
  </si>
  <si>
    <t>5 miejsc</t>
  </si>
  <si>
    <t>Ursus</t>
  </si>
  <si>
    <t>C-330M</t>
  </si>
  <si>
    <t>WLO 266D</t>
  </si>
  <si>
    <t>ciągnik</t>
  </si>
  <si>
    <t>19.04.1988</t>
  </si>
  <si>
    <t>14.04.2008</t>
  </si>
  <si>
    <t xml:space="preserve">1 miejsce </t>
  </si>
  <si>
    <t>Autosan</t>
  </si>
  <si>
    <t>D-732</t>
  </si>
  <si>
    <t>WLO 206R</t>
  </si>
  <si>
    <t>przyczepa wywrotka</t>
  </si>
  <si>
    <t>30.10.1986</t>
  </si>
  <si>
    <t>20.04.2008</t>
  </si>
  <si>
    <t>4 tony</t>
  </si>
  <si>
    <t>Liczba pracowników: 61</t>
  </si>
  <si>
    <t xml:space="preserve">Budynek  </t>
  </si>
  <si>
    <t>gaśnice piankowe, urządzenia alarmowe świetlne i dźwiękowe, sygnalizatowy świetlne i BUCZKI, w piwnicy budynku. W razie potrzeby powiadomienie policji przez całodobowy dozór pracowniczy. Drzwi drewniane szt.2 - zamki yelov</t>
  </si>
  <si>
    <t>Kowal, ul Kopernika 19</t>
  </si>
  <si>
    <t>Kowal, ul Kopernika 20</t>
  </si>
  <si>
    <t>Kowal, ul Kopernika 21</t>
  </si>
  <si>
    <t>Kowal, ul Kopernika 22</t>
  </si>
  <si>
    <t>Budynek Główny i Dwukondygnacyjny</t>
  </si>
  <si>
    <t>gasniece piankowe, hydrant zewnętrzny 1 szt., hydrant wewnętrzny 9 szt., włączniki BUCZKI sygnalizacji dźwiękowej p-poż 15 szt., przywoławcza sygnalizacja alarmowa 54 szt., w budynku znajdują się kraty w pomieszczeniach księgowośc, głównego księgowego i kierownika działu medyczno opiekuńczego, drzwi do budynku metalowe zbrojone 4 szt. - zamki yelov, pomieszczenie księgowości dodatkowo zabezpieczone jest roletą antywłamaniową.</t>
  </si>
  <si>
    <t>Budynek- Garaż</t>
  </si>
  <si>
    <t>drzwi metalowe 3 szt. zamki yelov, drzwi drewniane 1 szt zamek yelov</t>
  </si>
  <si>
    <t>Łącznik</t>
  </si>
  <si>
    <t>drzwi metalowe 2 szt. zamki yelov</t>
  </si>
  <si>
    <t>Razem</t>
  </si>
  <si>
    <t>Drukarka laserowa HP 1000</t>
  </si>
  <si>
    <t>Komputer Smart 2000</t>
  </si>
  <si>
    <t>Monitoring z bramą</t>
  </si>
  <si>
    <t>szkoda dotyczy uszkodzenia samochodu marki Polonez Atu nr rej. WEA 5805</t>
  </si>
  <si>
    <t>Volkswagen</t>
  </si>
  <si>
    <t>Transit FT-100</t>
  </si>
  <si>
    <t>FSO W-wa</t>
  </si>
  <si>
    <t>T5 Kombi</t>
  </si>
  <si>
    <t>WFOLXXGGVLTD</t>
  </si>
  <si>
    <t>CW0600001</t>
  </si>
  <si>
    <t>WVWZZZ7H25X021</t>
  </si>
  <si>
    <t>WKM 3803</t>
  </si>
  <si>
    <t>TD05769</t>
  </si>
  <si>
    <t>14K4F75341450</t>
  </si>
  <si>
    <t>AXB078038</t>
  </si>
  <si>
    <t>WEA 5805</t>
  </si>
  <si>
    <t>CWL 01CL</t>
  </si>
  <si>
    <t>03.09.1996</t>
  </si>
  <si>
    <t>19.09.1996</t>
  </si>
  <si>
    <t>24.05.2005</t>
  </si>
  <si>
    <t>31.01.2008</t>
  </si>
  <si>
    <t>22.06.2008</t>
  </si>
  <si>
    <t>27.04.2008</t>
  </si>
  <si>
    <t>9/652</t>
  </si>
  <si>
    <t>Liczba pracowników: 24</t>
  </si>
  <si>
    <t>Monitor 20 szt.</t>
  </si>
  <si>
    <t>Serwer</t>
  </si>
  <si>
    <t>Komputer uczniowski 14 szt.</t>
  </si>
  <si>
    <t>komputer uczniowski z CDRW</t>
  </si>
  <si>
    <t>Przełącznik sieciowy</t>
  </si>
  <si>
    <t>Urządzenie HP</t>
  </si>
  <si>
    <t>Drukarka EPSON STYLUS</t>
  </si>
  <si>
    <t>Liczba pracowników: 85</t>
  </si>
  <si>
    <t>Budynek biurowy</t>
  </si>
  <si>
    <t>gasnice proszkowe - 10 szt., hydranty - 6 szt., kraty w oknach na parterze, dozór całodobowy, agencja ochrony</t>
  </si>
  <si>
    <t>ul. Cyganka 28, Włocławek</t>
  </si>
  <si>
    <t>Komputer ADAX Delta</t>
  </si>
  <si>
    <t>Drukarka HPLJ 1000 4 szt.</t>
  </si>
  <si>
    <t xml:space="preserve">Drukarka  </t>
  </si>
  <si>
    <t>Drukarka</t>
  </si>
  <si>
    <t>Drukarka 2 szt.</t>
  </si>
  <si>
    <t>Drukarka HP 3820</t>
  </si>
  <si>
    <t>Monitor LG 5 szt.</t>
  </si>
  <si>
    <t xml:space="preserve">Monitor LG  </t>
  </si>
  <si>
    <t>Zestaw komputerowy 3 szt.</t>
  </si>
  <si>
    <t>Komputer siemiens 6 szt.</t>
  </si>
  <si>
    <t>Komputer Samba 4 szt.</t>
  </si>
  <si>
    <t>Komputer SAMBA  2 szt.</t>
  </si>
  <si>
    <t>Drukarka HP 5150 4 szt.</t>
  </si>
  <si>
    <t>Drukarka HP 1015</t>
  </si>
  <si>
    <t>Drukarka HPLJ 2300</t>
  </si>
  <si>
    <t>FAX Panasonic</t>
  </si>
  <si>
    <t>Kopiarka RICOH</t>
  </si>
  <si>
    <t xml:space="preserve">Kopiarka  </t>
  </si>
  <si>
    <t>Kserokopiarka TOSHIBA</t>
  </si>
  <si>
    <t>Laminator LSI 325</t>
  </si>
  <si>
    <t>Drukarka HPLJ 5150</t>
  </si>
  <si>
    <t>Monitor LG</t>
  </si>
  <si>
    <t>Drukarka Desing Jet</t>
  </si>
  <si>
    <t>Drukarka HPLJ 2200</t>
  </si>
  <si>
    <t>Monitor Kolorowy 2 szt.</t>
  </si>
  <si>
    <t>Plotter HP Desing Jet</t>
  </si>
  <si>
    <t>Skaner Mustelax</t>
  </si>
  <si>
    <t>UPS Smart 4 szt.</t>
  </si>
  <si>
    <t>Drukarka HP 1300 LJ 2 szt.</t>
  </si>
  <si>
    <t>Kopiarka Canon 63 07</t>
  </si>
  <si>
    <t>FAX Sharp</t>
  </si>
  <si>
    <t>Drukarka LJ</t>
  </si>
  <si>
    <t>Monitor 17`` 2 szt.</t>
  </si>
  <si>
    <t>Zestaw komputerowy 2 szt.</t>
  </si>
  <si>
    <t>Kserokopiarka Toshiba</t>
  </si>
  <si>
    <t>Skaner Plustela</t>
  </si>
  <si>
    <t xml:space="preserve">Drukarka HP 5150  </t>
  </si>
  <si>
    <t>Drukarka HP 1100</t>
  </si>
  <si>
    <t>Kseorokopiarka Toshiba</t>
  </si>
  <si>
    <t>Nagłośnienei Sali</t>
  </si>
  <si>
    <t>Monitor 15 ``</t>
  </si>
  <si>
    <t>Zestaw Komputerowy</t>
  </si>
  <si>
    <t>Komputer Optimus</t>
  </si>
  <si>
    <t>Serwer HDHL 350</t>
  </si>
  <si>
    <t>Projektor</t>
  </si>
  <si>
    <t xml:space="preserve">Kserokopiarka  </t>
  </si>
  <si>
    <t>Platforma serwerowa</t>
  </si>
  <si>
    <t>Zestawy komputerowe 3 szt.</t>
  </si>
  <si>
    <t>Router VIGOR</t>
  </si>
  <si>
    <t>Monitor 17`` LCD</t>
  </si>
  <si>
    <t>Zasilacz Smart 750 2 szt.</t>
  </si>
  <si>
    <t>Monitor HP 7540</t>
  </si>
  <si>
    <t>UPS Smart 2200</t>
  </si>
  <si>
    <t>Drukarka H 1320 TN</t>
  </si>
  <si>
    <t>Skaner Plustela 2 szt.</t>
  </si>
  <si>
    <t>Drukarka HP Bussiness</t>
  </si>
  <si>
    <t>Skaner HP Scan Jet 4670</t>
  </si>
  <si>
    <t>UPS Smart 2 szt.</t>
  </si>
  <si>
    <t>Drukarka HPLJ 1160</t>
  </si>
  <si>
    <t>Drukarka HPLJ 2420</t>
  </si>
  <si>
    <t>Zestaw komputerowy PO ABC DATA 10 szt.</t>
  </si>
  <si>
    <t>Monitor LG 10 szt.</t>
  </si>
  <si>
    <t>Drukarka HPLJ 1320 3 szt.</t>
  </si>
  <si>
    <t>Drukarka laserowa Samsung 3 szt.</t>
  </si>
  <si>
    <t>Monitor LG 17</t>
  </si>
  <si>
    <t>Monitor 17 `` 2 szt.</t>
  </si>
  <si>
    <t xml:space="preserve">Monitor 17 ``  </t>
  </si>
  <si>
    <t>Drukarka HPLJ</t>
  </si>
  <si>
    <t>Drukarka laserowa 5150</t>
  </si>
  <si>
    <t>Kopiarka</t>
  </si>
  <si>
    <t>kserokopiarka</t>
  </si>
  <si>
    <t>Drukarka HPLJ color 5550</t>
  </si>
  <si>
    <t>Drukarka HPLJ 3005</t>
  </si>
  <si>
    <t>Notebook 2 szt.</t>
  </si>
  <si>
    <t>Kamera</t>
  </si>
  <si>
    <t>aparat cyfrowy</t>
  </si>
  <si>
    <t>przepięcie w instalacji elektrycznej - spalenie dwóch komputerów</t>
  </si>
  <si>
    <t>Daewoo</t>
  </si>
  <si>
    <t>Nubira</t>
  </si>
  <si>
    <t>KIAJF69ZEYK923315</t>
  </si>
  <si>
    <t>X205ED084509</t>
  </si>
  <si>
    <t>WED 1474</t>
  </si>
  <si>
    <t>29.12.1999</t>
  </si>
  <si>
    <t>08.02.2008</t>
  </si>
  <si>
    <t>Caro Plus 1,6</t>
  </si>
  <si>
    <t>SUPB02CEHYW75360</t>
  </si>
  <si>
    <t>CW 03523</t>
  </si>
  <si>
    <t>22.14.2000</t>
  </si>
  <si>
    <t>16.08.2007</t>
  </si>
  <si>
    <t>Pałac - budynek główny</t>
  </si>
  <si>
    <t>XIX w.</t>
  </si>
  <si>
    <t>Budynek Internatu</t>
  </si>
  <si>
    <t>Budynek pralni</t>
  </si>
  <si>
    <t>Wiata ochronna</t>
  </si>
  <si>
    <t>Mikrociągnik</t>
  </si>
  <si>
    <t>25J51</t>
  </si>
  <si>
    <t>T-5</t>
  </si>
  <si>
    <t>WLL 2160</t>
  </si>
  <si>
    <t>CWL 88KJ</t>
  </si>
  <si>
    <t>autoalarm, immobilizer</t>
  </si>
  <si>
    <t>01.12.2006</t>
  </si>
  <si>
    <t>9/780 kg</t>
  </si>
  <si>
    <t>Liczba pracowników: 6</t>
  </si>
  <si>
    <t>ksero Toshiba</t>
  </si>
  <si>
    <t>drukarka atramentowa</t>
  </si>
  <si>
    <t>drukarka laserowa Samsung</t>
  </si>
  <si>
    <t>drukarka laser jet 1012</t>
  </si>
  <si>
    <t>telefax termiczny KX-FT 25</t>
  </si>
  <si>
    <t>Notebook</t>
  </si>
  <si>
    <t>dalmierz Disto</t>
  </si>
  <si>
    <t>aparat fotograficzny</t>
  </si>
  <si>
    <t xml:space="preserve"> Powiatowy Inspektorat Nadzoru Budowlanego</t>
  </si>
  <si>
    <t>Panda</t>
  </si>
  <si>
    <t>ZFA 16900000304139</t>
  </si>
  <si>
    <t>187A10002584671</t>
  </si>
  <si>
    <t>CW 26165</t>
  </si>
  <si>
    <t>24.12.2007</t>
  </si>
  <si>
    <t>14.12.2007</t>
  </si>
  <si>
    <t>IMMOBILIZER, PARKING MONITOROWANY</t>
  </si>
  <si>
    <t>Liczba pracowników: 32</t>
  </si>
  <si>
    <t>Budynek szkoły</t>
  </si>
  <si>
    <t>Gaśnice proszkoweszt.8,hydranty szt.3,drzwi plastikoweszt.2,drzwi metalowe szt2,zamki patent.szt.6,kraty w oknach:sekretariat,gabinet dyrektora,biblioteka,pracownia komputerowa,dodatkowo kraty w drzwiach:pracownia komputerowa,biblioteka</t>
  </si>
  <si>
    <t>ul.Brzeska 51, 87-890 Lubraniec</t>
  </si>
  <si>
    <t>Budynek mieszkalny</t>
  </si>
  <si>
    <t>Szatnia uczniowska</t>
  </si>
  <si>
    <t>gaśnica proszkowa szt.1,kraty</t>
  </si>
  <si>
    <t>gaśnica proszkowa szt.2, kraty</t>
  </si>
  <si>
    <t>Magnetowid DaewooSr 260</t>
  </si>
  <si>
    <t xml:space="preserve">Radiomagnetofon Panasonic </t>
  </si>
  <si>
    <t>Telewizor Samsung + DVD</t>
  </si>
  <si>
    <t xml:space="preserve">  Drukarka Laser HB</t>
  </si>
  <si>
    <t xml:space="preserve">Kserokopiarka              </t>
  </si>
  <si>
    <t>Telewizor Daewoo 14</t>
  </si>
  <si>
    <t>Pracownia komputerowa</t>
  </si>
  <si>
    <t>Aparat Kodak DX 6490</t>
  </si>
  <si>
    <t>Budynek główny - pałac</t>
  </si>
  <si>
    <t>ok.. 1920 remont kap.1992</t>
  </si>
  <si>
    <t>kraty w oknach magazynów piwnicy, hydranty wewnętrzne,instalacja sygnalizacji pożaru i oddymiania.3 hydranty zewnętrzne między budynkami.Dozór personelu całodobowy</t>
  </si>
  <si>
    <t>Rzeżewo, wszystkie budynki i budowle położone są na działce o pow.3,62 ha stanowiącej własność Gminy Lubień Kuj. teren ogrodzony, brama zamykana na noc</t>
  </si>
  <si>
    <t>Oczyszczalnia ścieków biologiczno-mechaniczna typu SG</t>
  </si>
  <si>
    <t>j.w.</t>
  </si>
  <si>
    <t>Budynek administracyjno-gospodarczy</t>
  </si>
  <si>
    <t>system alarmowy- czujniki ruchu do części administracyjnej - drzwi z trzema zamkami, drugie okratowane podwójne zamki, kraty w oknach na piętrze</t>
  </si>
  <si>
    <t xml:space="preserve">system alarmowy- czujniki ruchu </t>
  </si>
  <si>
    <t>Garaż-agregatorownia</t>
  </si>
  <si>
    <t>drzwi metalowe z podwójnymi zamkami</t>
  </si>
  <si>
    <t>Kotłownia olejowa (urządzenia techniczne)</t>
  </si>
  <si>
    <t>drzwi metalowe, czujniki sygnalizacji pożaru</t>
  </si>
  <si>
    <t>Kaplica</t>
  </si>
  <si>
    <t>drzwi drewniane z jednym oknem</t>
  </si>
  <si>
    <t>Magazyn opału-wiata</t>
  </si>
  <si>
    <t>Śmietnik i pomieszczenie gospodarcze</t>
  </si>
  <si>
    <t>Studnia głębinowa</t>
  </si>
  <si>
    <t>ogrodzona</t>
  </si>
  <si>
    <t>Studnia kopana</t>
  </si>
  <si>
    <t>Szambo</t>
  </si>
  <si>
    <t>Sieć kanalizacyjna</t>
  </si>
  <si>
    <t>Sieć wodociągowa</t>
  </si>
  <si>
    <t>Drogi, chodniki</t>
  </si>
  <si>
    <t>1992-1995</t>
  </si>
  <si>
    <t>Sieć elektryczna zewnętrzna</t>
  </si>
  <si>
    <t>System alarmowy w budynku administracyjnym i sali rehabilitacyjnej</t>
  </si>
  <si>
    <t>Instalacja sygnalizacji pożaru i oddymiania budynku dla mieszkańców</t>
  </si>
  <si>
    <t>2004 -  2005</t>
  </si>
  <si>
    <t>UPS 700VA 420/W</t>
  </si>
  <si>
    <t>Liczba pracowników: 27</t>
  </si>
  <si>
    <t>Budynek szkoły stara część</t>
  </si>
  <si>
    <t>system alarmowy, drzwi antywłamaniowe do sekretariatu, kraty w oknie</t>
  </si>
  <si>
    <t>Lubraniec- Marysin</t>
  </si>
  <si>
    <t>Budynek szkoły nowa część</t>
  </si>
  <si>
    <t xml:space="preserve">system alarmowy </t>
  </si>
  <si>
    <t>Kotłownia w bloku</t>
  </si>
  <si>
    <t>Dom mieszkalny</t>
  </si>
  <si>
    <t xml:space="preserve">Piwnica </t>
  </si>
  <si>
    <t>kserokopiarka Nashuatec 2205</t>
  </si>
  <si>
    <t>komputery</t>
  </si>
  <si>
    <t>komputer</t>
  </si>
  <si>
    <t>Punto Sole</t>
  </si>
  <si>
    <t>2FA17600001235691</t>
  </si>
  <si>
    <t>176B20009126210</t>
  </si>
  <si>
    <t>WEN2898</t>
  </si>
  <si>
    <t>22.12.1999</t>
  </si>
  <si>
    <t>14.02.2008</t>
  </si>
  <si>
    <t>126p</t>
  </si>
  <si>
    <t>FSM126A10766168964</t>
  </si>
  <si>
    <t>SUF126A0019503</t>
  </si>
  <si>
    <t>WLM061B</t>
  </si>
  <si>
    <t>8.08.1989</t>
  </si>
  <si>
    <t>27.10.1999</t>
  </si>
  <si>
    <t>Nysa</t>
  </si>
  <si>
    <t>T- 522</t>
  </si>
  <si>
    <t>WLM133B</t>
  </si>
  <si>
    <t>ciężarowo- osobowy</t>
  </si>
  <si>
    <t>2.05.1990</t>
  </si>
  <si>
    <t>27.11.2002</t>
  </si>
  <si>
    <t>WLM154B</t>
  </si>
  <si>
    <t>19.10.2000</t>
  </si>
  <si>
    <t>C-360</t>
  </si>
  <si>
    <t xml:space="preserve">WLM589B </t>
  </si>
  <si>
    <t>08.09.1981</t>
  </si>
  <si>
    <t>Starachowice</t>
  </si>
  <si>
    <t>D-35M</t>
  </si>
  <si>
    <t>WLM015P</t>
  </si>
  <si>
    <t>8.05.1999</t>
  </si>
  <si>
    <t>3,5t</t>
  </si>
  <si>
    <t>Budynek Oświat-wychowawczy</t>
  </si>
  <si>
    <t>gaśnice , alarm</t>
  </si>
  <si>
    <t>Kowal, ul. Kazimierza Wielkiego 9</t>
  </si>
  <si>
    <t>Kotłownia</t>
  </si>
  <si>
    <t xml:space="preserve">gaśnice </t>
  </si>
  <si>
    <t>Budynek dydakt.mieszkalny</t>
  </si>
  <si>
    <t>gaśnice</t>
  </si>
  <si>
    <t>Kowal,ul. Kołłątaja 11</t>
  </si>
  <si>
    <t>Budynek gospodarczo-mieszkal.</t>
  </si>
  <si>
    <t>Kowal,ul. M.Konopnickiej 64</t>
  </si>
  <si>
    <t>Garaże-warsztaty</t>
  </si>
  <si>
    <t>gaśnice, hydrant, alarm</t>
  </si>
  <si>
    <t>Kowal, ul. M.Konopnickiej 64</t>
  </si>
  <si>
    <t>komputer 5 szt + drukarka</t>
  </si>
  <si>
    <t>zestawy komputerowe szt. 5</t>
  </si>
  <si>
    <t>komputer -skaner</t>
  </si>
  <si>
    <t>komputer uczniowski 14 szt.</t>
  </si>
  <si>
    <t>komputer stanowisko multimedialne</t>
  </si>
  <si>
    <t>skaner A4 HP Scanjet 3800-L1945A- 2 szt.</t>
  </si>
  <si>
    <t>drukarka laserowa -Samsung ML-2251NP - 2 szt.</t>
  </si>
  <si>
    <t>Monitory LCD -BenQ Q7T4 - 16 szt.</t>
  </si>
  <si>
    <t>Komputer przenośny HP NC6120</t>
  </si>
  <si>
    <t>Projektor multimedialny</t>
  </si>
  <si>
    <t>Wideoprojektor-NEC VT47</t>
  </si>
  <si>
    <t>05765</t>
  </si>
  <si>
    <t>TD05765</t>
  </si>
  <si>
    <t>WKM 9339</t>
  </si>
  <si>
    <t>C3</t>
  </si>
  <si>
    <t>VF7FC8HXB27165560</t>
  </si>
  <si>
    <t>CWL22KE</t>
  </si>
  <si>
    <r>
      <t xml:space="preserve">Stara część 215.178,00 zł nowa część 408.966,88 zł łącznie wartość budynku </t>
    </r>
    <r>
      <rPr>
        <b/>
        <sz val="10"/>
        <rFont val="Arial"/>
        <family val="2"/>
      </rPr>
      <t>624.144,88 zł.</t>
    </r>
  </si>
  <si>
    <r>
      <t xml:space="preserve">łącznie wartość składnicy </t>
    </r>
    <r>
      <rPr>
        <b/>
        <sz val="10"/>
        <rFont val="Arial"/>
        <family val="2"/>
      </rPr>
      <t>267.771,47 zł.</t>
    </r>
  </si>
  <si>
    <t>Liczba pracowników: 17</t>
  </si>
  <si>
    <t>Lokal użytkowy nr 2</t>
  </si>
  <si>
    <t>1 gaśnica proszkowa,4 okratowane,5 bez zabezpieczeń,4 drzwi do głównej budynku( 3 metalowe,1drewniane),zamki GERDA</t>
  </si>
  <si>
    <t>ul.Wojska Polskiego 18,87-840 Lubień Kujawski</t>
  </si>
  <si>
    <t>Komputer Optimus OPT 2 szt.+ urządzenie wielofunkcyjne</t>
  </si>
  <si>
    <t xml:space="preserve">             2002-2004</t>
  </si>
  <si>
    <t>Komputer Dell OptiPlexGX620 4 szt.+monitor LCD 17"Samsung 740B 4 szt.</t>
  </si>
  <si>
    <t>Drukarka laserowa Lexmark E342N</t>
  </si>
  <si>
    <t>Skaner A4Mustek Bear Paw 2448t A PRO</t>
  </si>
  <si>
    <t>Komputer przenośnyDell Latitude D510</t>
  </si>
  <si>
    <t>garaż z gotowych elementów</t>
  </si>
  <si>
    <t>Chodecz</t>
  </si>
  <si>
    <t>garaż z gotowycgh elementów</t>
  </si>
  <si>
    <t>garaz z gotowych elementów</t>
  </si>
  <si>
    <t>Amplituner Philips  735</t>
  </si>
  <si>
    <t>Magnetovid Thomson</t>
  </si>
  <si>
    <t>Wieża Philips</t>
  </si>
  <si>
    <t>Telewizor Thomson</t>
  </si>
  <si>
    <t xml:space="preserve">Rzutnik </t>
  </si>
  <si>
    <t>Komputer z nagrywarką</t>
  </si>
  <si>
    <t>Komputer 14 szt</t>
  </si>
  <si>
    <t>Komputer stanowisko multimedialne 4 szt.</t>
  </si>
  <si>
    <t>Skaner 2 szt.</t>
  </si>
  <si>
    <t>Sieciowa  drukarka laserowa 2 szt.</t>
  </si>
  <si>
    <t>Wideoprojektor</t>
  </si>
  <si>
    <t>Monitory LCD 20 szt.</t>
  </si>
  <si>
    <t>Komputer przenosny</t>
  </si>
  <si>
    <t>Projektor Pilips</t>
  </si>
  <si>
    <t>za stłuczone szyby</t>
  </si>
  <si>
    <t>Zetor</t>
  </si>
  <si>
    <t>WKJ7438</t>
  </si>
  <si>
    <t>ciagnik rolniczy</t>
  </si>
  <si>
    <t>MF 255</t>
  </si>
  <si>
    <t>WCJ335D</t>
  </si>
  <si>
    <t>Towos</t>
  </si>
  <si>
    <t>WCJ9919</t>
  </si>
  <si>
    <t>dostawczy</t>
  </si>
  <si>
    <t>ZFA19800009210310</t>
  </si>
  <si>
    <t>188A40000035597</t>
  </si>
  <si>
    <t>CWWC104</t>
  </si>
  <si>
    <t>Ciagnik</t>
  </si>
  <si>
    <t>ZETOR</t>
  </si>
  <si>
    <t>ciągnik rolniczy</t>
  </si>
  <si>
    <t>Przyczepa</t>
  </si>
  <si>
    <t>WLJ062R</t>
  </si>
  <si>
    <t>przyczepa rolnicza</t>
  </si>
  <si>
    <t>WLV172</t>
  </si>
  <si>
    <t>WF OH XXGBUHMP 28266</t>
  </si>
  <si>
    <t>CWL35KH</t>
  </si>
  <si>
    <t>Liczba pracowników: 19</t>
  </si>
  <si>
    <t xml:space="preserve">Budynek szkolny Zespołu Szkół </t>
  </si>
  <si>
    <t>kraty- pracownia komputerowa, sekretariat, gabinet dyrektora        alarm - pracownia komputerowa sekretariat szkoły, gabinet dyrektora pomieszczenie biurowe księgowości, czytelnia. Na zewnątrz sygnalizator świetlno dźwiękowy szt 2 na korytarzu sygn. Dźwiękowy szt1.Gaśnice proszkowe szt 4,śniegowe szt 2, hydranty szt 2</t>
  </si>
  <si>
    <t>Izbica Kujawska 87-865                        ul. Nowomiejska 5</t>
  </si>
  <si>
    <t>Budynek gospodarczy ZS</t>
  </si>
  <si>
    <t>Metalowe drzwi</t>
  </si>
  <si>
    <t>MS Windows 98PLSEszt 3</t>
  </si>
  <si>
    <t>drukarka cyfrowa AL.. 1045QE/GDI</t>
  </si>
  <si>
    <t>komputer Celeron 1,2 GHz</t>
  </si>
  <si>
    <t>komputer Celeron 1,7 GHz  DDR</t>
  </si>
  <si>
    <t xml:space="preserve">komputer Celeron 1,7 GHz  </t>
  </si>
  <si>
    <t>Monitor Relisys 15"</t>
  </si>
  <si>
    <t>Drukarka Desk Jet 5150</t>
  </si>
  <si>
    <t>Komputer TYTANIC2,4 GHz =IGZ + PROGRAM Windows XP Home PL OEM</t>
  </si>
  <si>
    <t>Monitor Lite-on 17" H 1770 NST</t>
  </si>
  <si>
    <t>Drukarka HP Laser Jet</t>
  </si>
  <si>
    <t>Telewizor -monitor</t>
  </si>
  <si>
    <t>Telewizor Philips</t>
  </si>
  <si>
    <t>Kino domowe</t>
  </si>
  <si>
    <t xml:space="preserve">Projektor </t>
  </si>
  <si>
    <t>Telefaks</t>
  </si>
  <si>
    <t>Laptop</t>
  </si>
  <si>
    <t>Liczba pracowników: 12</t>
  </si>
  <si>
    <t>Garaż magazynowy</t>
  </si>
  <si>
    <t>Rozdzielnia elektryczna</t>
  </si>
  <si>
    <t>Budynek parterowy, 16 szt. okien, wszystkie okratowane, 4 gaśnice proszkowe + 1 agregat, ochrona całodobowa. Drzwi wejściowe z litego drewna, zamki typu GERDA (2 szt.), okratowane</t>
  </si>
  <si>
    <t>Jarantowice, 87-850 Choceń</t>
  </si>
  <si>
    <t xml:space="preserve">Zasilacz UPS  </t>
  </si>
  <si>
    <t>Aparat cyfrowy HP</t>
  </si>
  <si>
    <t>zestaw komputerowy - laptop</t>
  </si>
  <si>
    <t>OPEL</t>
  </si>
  <si>
    <t>CORSA</t>
  </si>
  <si>
    <t>WOLOXCF0814106896</t>
  </si>
  <si>
    <t>Z10XE-19P26457</t>
  </si>
  <si>
    <t>CWL G100</t>
  </si>
  <si>
    <t>5 osób       1405 kg.</t>
  </si>
  <si>
    <t>FS LUBLIN</t>
  </si>
  <si>
    <t>ŻUK A 07H</t>
  </si>
  <si>
    <t>KIAJF69EYK423325</t>
  </si>
  <si>
    <t>SUL00712HV0585592</t>
  </si>
  <si>
    <t>WEA 7626</t>
  </si>
  <si>
    <t>cięż.-uniw.</t>
  </si>
  <si>
    <t>5 osób      2500 kg.</t>
  </si>
  <si>
    <t>PRZYCZEPKA LEKKA ŚWIDNIK</t>
  </si>
  <si>
    <t>ZPC</t>
  </si>
  <si>
    <t>SWH2360533B013372</t>
  </si>
  <si>
    <t>_</t>
  </si>
  <si>
    <t>CWL U244</t>
  </si>
  <si>
    <t>przyczepka lekka</t>
  </si>
  <si>
    <t>750 kg.</t>
  </si>
  <si>
    <t>ATS CIĄGNIK GĄSIENICOWY</t>
  </si>
  <si>
    <t>ATS35</t>
  </si>
  <si>
    <t>specjalny</t>
  </si>
  <si>
    <t>20 ton.</t>
  </si>
  <si>
    <t>Ciągnik ZETOR z ładowaczem</t>
  </si>
  <si>
    <t>Liczba pracowników: 45</t>
  </si>
  <si>
    <t>Razem:</t>
  </si>
  <si>
    <t>Razem stacjonarny:</t>
  </si>
  <si>
    <t>Razem przenośny:</t>
  </si>
  <si>
    <t>6441 PROXIMA</t>
  </si>
  <si>
    <t>B644101738J</t>
  </si>
  <si>
    <t>CWL 88MX</t>
  </si>
  <si>
    <t>rolniczy</t>
  </si>
  <si>
    <t>Przyczepa jednoosiowa</t>
  </si>
  <si>
    <t>T-042</t>
  </si>
  <si>
    <t>CWL 11MY</t>
  </si>
  <si>
    <t>ciężarowa rolnicza</t>
  </si>
  <si>
    <t>700 kg</t>
  </si>
  <si>
    <t>Wykaz pojazdów w Powiecie Włocławskim</t>
  </si>
  <si>
    <t>Majątek trwały i obrotowy w Powiecie Włocławskim</t>
  </si>
  <si>
    <t>Sprzęt elektroniczny w Powiecie Włocławskim</t>
  </si>
  <si>
    <t>Caro</t>
  </si>
  <si>
    <t>Berlingo</t>
  </si>
  <si>
    <t>VF7GJWJYB93300811</t>
  </si>
  <si>
    <t>CWL 66FT</t>
  </si>
  <si>
    <t>ciężarowy</t>
  </si>
  <si>
    <t>system auto-alarm, immobilizer, blokada skrzyni biegów</t>
  </si>
  <si>
    <t>Caro 1,6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</si>
  <si>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</si>
  <si>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</t>
    </r>
  </si>
  <si>
    <t>Komputer NB TOSHIBA</t>
  </si>
  <si>
    <t xml:space="preserve">wartość początkowa (księgowa brutto) </t>
  </si>
  <si>
    <t>Budynek szkolno-mieszkalny</t>
  </si>
  <si>
    <t>kontener</t>
  </si>
  <si>
    <t>szopa</t>
  </si>
  <si>
    <t>budynek biurowy</t>
  </si>
  <si>
    <t>ustęp</t>
  </si>
  <si>
    <t>magazyn paliw</t>
  </si>
  <si>
    <t>ogrodzenie</t>
  </si>
  <si>
    <t>szambo</t>
  </si>
  <si>
    <t>osadniki</t>
  </si>
  <si>
    <t>oświetlenie placu</t>
  </si>
  <si>
    <t>wodociagi</t>
  </si>
  <si>
    <t>myjnie płytowe</t>
  </si>
  <si>
    <t>11800 10600</t>
  </si>
  <si>
    <t>6100 5500</t>
  </si>
  <si>
    <t xml:space="preserve">12600 11300 </t>
  </si>
  <si>
    <t xml:space="preserve">3200 2800 </t>
  </si>
  <si>
    <t>13500 12100</t>
  </si>
  <si>
    <t>3400 3000</t>
  </si>
  <si>
    <t xml:space="preserve">70200 63100 </t>
  </si>
  <si>
    <t xml:space="preserve">28800 25900 </t>
  </si>
  <si>
    <t>4500 4000</t>
  </si>
  <si>
    <t>5800 5200</t>
  </si>
  <si>
    <t xml:space="preserve">9900 8900 </t>
  </si>
  <si>
    <t xml:space="preserve">3200 2900 </t>
  </si>
  <si>
    <t>94500 85000</t>
  </si>
  <si>
    <t>17100 15300</t>
  </si>
  <si>
    <t>108000 97200</t>
  </si>
  <si>
    <t xml:space="preserve">10800 9700 </t>
  </si>
  <si>
    <t xml:space="preserve">23400 21000 </t>
  </si>
  <si>
    <t xml:space="preserve">30.12.2007 30.12.2008 </t>
  </si>
  <si>
    <t xml:space="preserve">22.11.2007 22.11.2008 </t>
  </si>
  <si>
    <t xml:space="preserve">25.10.2007 25.10.2008 </t>
  </si>
  <si>
    <t xml:space="preserve">05.12.2007 05.12.2008 </t>
  </si>
  <si>
    <t xml:space="preserve">01.01.2008 01.01.2009 </t>
  </si>
  <si>
    <t>03.09.2007 03.09.2008</t>
  </si>
  <si>
    <t xml:space="preserve">16.12.2007 16.12.2008 </t>
  </si>
  <si>
    <t xml:space="preserve">06.05.2008 06.05.2009 </t>
  </si>
  <si>
    <t xml:space="preserve">29.12.2007 29.12.2008 </t>
  </si>
  <si>
    <t xml:space="preserve">27.06.2008 27.06.2009 </t>
  </si>
  <si>
    <t xml:space="preserve">18.11.2007 18.11.2008 </t>
  </si>
  <si>
    <t xml:space="preserve">11.07.2008 11.07.2009 </t>
  </si>
  <si>
    <t>01.01.2008 01.01.2009</t>
  </si>
  <si>
    <t>07.10.2007 07.10.2008</t>
  </si>
  <si>
    <t>12.12.2007 12.12.2008</t>
  </si>
  <si>
    <t>06.10.2007 06.10.2008</t>
  </si>
  <si>
    <t xml:space="preserve">19.02.2008 19.02.2009 </t>
  </si>
  <si>
    <t>19.02.2008 19.02.2009</t>
  </si>
  <si>
    <t xml:space="preserve">13.02.2008 13.02.2009 </t>
  </si>
  <si>
    <t>28.12.2007 28.12.2008</t>
  </si>
  <si>
    <t xml:space="preserve">28.12.2007 28.12.2008 </t>
  </si>
  <si>
    <t xml:space="preserve">01.12.2007 01.12.2008 </t>
  </si>
  <si>
    <t xml:space="preserve">26.04.2008 26.04.2009 </t>
  </si>
  <si>
    <t xml:space="preserve">25.04.2008 25.04.2009 </t>
  </si>
  <si>
    <t xml:space="preserve">18.08.2008 18.08.2009 </t>
  </si>
  <si>
    <t xml:space="preserve">04.01.2008 04.01.2009 </t>
  </si>
  <si>
    <t xml:space="preserve">27.04.2008 27.04.2009 </t>
  </si>
  <si>
    <t>25.05.2008 25.05.2009</t>
  </si>
  <si>
    <t>08.02.2008 08.02.2009</t>
  </si>
  <si>
    <t>09.03.2008 09.03.2009</t>
  </si>
  <si>
    <t>15.12.2007 15.12.2008</t>
  </si>
  <si>
    <t xml:space="preserve">29.12.2008 29.12.2009 </t>
  </si>
  <si>
    <t xml:space="preserve">21.11.2008 21.11.2009 </t>
  </si>
  <si>
    <t xml:space="preserve">24.10.2008 24.10.2009 </t>
  </si>
  <si>
    <t>04.12.2008 04.12.2009</t>
  </si>
  <si>
    <t xml:space="preserve">31.12.2008 31.12.2009 </t>
  </si>
  <si>
    <t xml:space="preserve">02.09.2008 02.09.2009 </t>
  </si>
  <si>
    <t xml:space="preserve">15.12.2008 15.12.2009 </t>
  </si>
  <si>
    <t xml:space="preserve">05.05.2009 05.05.2010 </t>
  </si>
  <si>
    <t>28.12.2008 28.12.2009</t>
  </si>
  <si>
    <t>26.06.2009 26.06.2010</t>
  </si>
  <si>
    <t>17.11.2008 17.11.2009</t>
  </si>
  <si>
    <t xml:space="preserve">10.07.2009 10.07.2010 </t>
  </si>
  <si>
    <t>31.12.2008 31.12.2009</t>
  </si>
  <si>
    <t xml:space="preserve">06.10.2008 06.10.2009 </t>
  </si>
  <si>
    <t xml:space="preserve">11.12.2008 11.12.2009 </t>
  </si>
  <si>
    <t xml:space="preserve">05.10.2008 05.10.2009 </t>
  </si>
  <si>
    <t>18.02.2009 18.02.2010</t>
  </si>
  <si>
    <t xml:space="preserve">18.02.2009 18.02.2010 </t>
  </si>
  <si>
    <t>12.02.2009 12.02.2010</t>
  </si>
  <si>
    <t>27.12.2008 27.12.2009</t>
  </si>
  <si>
    <t xml:space="preserve">27.12.2008 27.12.2009 </t>
  </si>
  <si>
    <t xml:space="preserve">30.11.2008 30.11.2009 </t>
  </si>
  <si>
    <t>25.04.2009 25.04.2010</t>
  </si>
  <si>
    <t xml:space="preserve">24.04.2009 24.04.2010 </t>
  </si>
  <si>
    <t xml:space="preserve">17.08.2009 17.08.2010 </t>
  </si>
  <si>
    <t>03.01.2009 03.01.2010</t>
  </si>
  <si>
    <t xml:space="preserve">26.04.2009 26.04.2010 </t>
  </si>
  <si>
    <t xml:space="preserve">24.05.2009 24.05.2010 </t>
  </si>
  <si>
    <t xml:space="preserve">07.02.2009 07.02.2010 </t>
  </si>
  <si>
    <t>08.03.2009 08.03.2010</t>
  </si>
  <si>
    <t xml:space="preserve">14.12.2008 14.12.2009 </t>
  </si>
  <si>
    <t>19.09.2007 19.09.2008</t>
  </si>
  <si>
    <t xml:space="preserve">17.12.2007 </t>
  </si>
  <si>
    <t xml:space="preserve">16.12.2008 </t>
  </si>
  <si>
    <t xml:space="preserve">18.10.2007 </t>
  </si>
  <si>
    <t xml:space="preserve">17.10.2008 </t>
  </si>
  <si>
    <t>39300</t>
  </si>
  <si>
    <t xml:space="preserve">8000 </t>
  </si>
  <si>
    <t xml:space="preserve">18.09.2007 </t>
  </si>
  <si>
    <t xml:space="preserve">17.09.2008 </t>
  </si>
  <si>
    <t>02.09.2007</t>
  </si>
  <si>
    <t xml:space="preserve">01.09.2008 </t>
  </si>
  <si>
    <t xml:space="preserve">27.10.2007 </t>
  </si>
  <si>
    <t xml:space="preserve">26.10.2008 </t>
  </si>
  <si>
    <t xml:space="preserve">24500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</si>
</sst>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  <numFmt numFmtId="172" formatCode="#,##0.00_ ;[Red]\-#,##0.00\ "/>
    <numFmt numFmtId="173" formatCode="[$-415]d\ mmmm\ yyyy"/>
    <numFmt numFmtId="174" formatCode="#,##0.00\ [$zł-415];[Red]\-#,##0.00\ [$zł-415]"/>
    <numFmt numFmtId="175" formatCode="dd/mm/yy"/>
  </numFmts>
  <fonts count="1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44" fontId="0" fillId="0" borderId="1" xfId="20" applyFont="1" applyFill="1" applyBorder="1" applyAlignment="1">
      <alignment horizontal="right" vertical="center" wrapText="1"/>
    </xf>
    <xf numFmtId="44" fontId="0" fillId="0" borderId="0" xfId="20" applyFont="1" applyAlignment="1">
      <alignment horizontal="right"/>
    </xf>
    <xf numFmtId="44" fontId="0" fillId="0" borderId="5" xfId="20" applyFont="1" applyFill="1" applyBorder="1" applyAlignment="1">
      <alignment horizontal="right" vertical="center" wrapText="1"/>
    </xf>
    <xf numFmtId="44" fontId="0" fillId="0" borderId="0" xfId="20" applyFont="1" applyAlignment="1">
      <alignment/>
    </xf>
    <xf numFmtId="3" fontId="0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/>
    </xf>
    <xf numFmtId="44" fontId="0" fillId="0" borderId="1" xfId="2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 vertical="center" wrapText="1"/>
    </xf>
    <xf numFmtId="44" fontId="3" fillId="0" borderId="0" xfId="20" applyFont="1" applyAlignment="1">
      <alignment/>
    </xf>
    <xf numFmtId="44" fontId="3" fillId="0" borderId="0" xfId="20" applyFont="1" applyAlignment="1">
      <alignment horizontal="right"/>
    </xf>
    <xf numFmtId="44" fontId="0" fillId="0" borderId="5" xfId="20" applyFont="1" applyFill="1" applyBorder="1" applyAlignment="1">
      <alignment horizontal="right" vertical="center" wrapText="1"/>
    </xf>
    <xf numFmtId="44" fontId="0" fillId="0" borderId="6" xfId="2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4" fontId="0" fillId="0" borderId="0" xfId="20" applyFont="1" applyAlignment="1">
      <alignment/>
    </xf>
    <xf numFmtId="44" fontId="0" fillId="0" borderId="1" xfId="20" applyFont="1" applyFill="1" applyBorder="1" applyAlignment="1">
      <alignment horizontal="right" vertical="center"/>
    </xf>
    <xf numFmtId="44" fontId="0" fillId="0" borderId="7" xfId="20" applyFont="1" applyFill="1" applyBorder="1" applyAlignment="1">
      <alignment horizontal="right" vertical="center"/>
    </xf>
    <xf numFmtId="0" fontId="0" fillId="0" borderId="0" xfId="0" applyFont="1" applyAlignment="1">
      <alignment/>
    </xf>
    <xf numFmtId="44" fontId="0" fillId="0" borderId="0" xfId="20" applyFont="1" applyFill="1" applyBorder="1" applyAlignment="1">
      <alignment horizontal="right" vertical="center"/>
    </xf>
    <xf numFmtId="44" fontId="0" fillId="0" borderId="0" xfId="20" applyFont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4" fontId="0" fillId="0" borderId="1" xfId="2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44" fontId="6" fillId="0" borderId="1" xfId="20" applyFont="1" applyFill="1" applyBorder="1" applyAlignment="1">
      <alignment horizontal="right" vertical="center" wrapText="1"/>
    </xf>
    <xf numFmtId="44" fontId="3" fillId="0" borderId="1" xfId="20" applyFont="1" applyFill="1" applyBorder="1" applyAlignment="1">
      <alignment horizontal="right" vertical="center" wrapText="1"/>
    </xf>
    <xf numFmtId="44" fontId="0" fillId="0" borderId="1" xfId="20" applyFont="1" applyFill="1" applyBorder="1" applyAlignment="1">
      <alignment horizontal="right" vertical="center"/>
    </xf>
    <xf numFmtId="44" fontId="3" fillId="0" borderId="1" xfId="20" applyFont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44" fontId="0" fillId="0" borderId="5" xfId="20" applyFont="1" applyBorder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44" fontId="0" fillId="0" borderId="5" xfId="20" applyFont="1" applyFill="1" applyBorder="1" applyAlignment="1">
      <alignment horizontal="right"/>
    </xf>
    <xf numFmtId="44" fontId="0" fillId="0" borderId="5" xfId="2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top" wrapText="1"/>
    </xf>
    <xf numFmtId="44" fontId="0" fillId="0" borderId="5" xfId="2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44" fontId="3" fillId="0" borderId="5" xfId="20" applyFont="1" applyFill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/>
    </xf>
    <xf numFmtId="44" fontId="3" fillId="0" borderId="5" xfId="20" applyFont="1" applyBorder="1" applyAlignment="1">
      <alignment vertical="top" wrapText="1"/>
    </xf>
    <xf numFmtId="44" fontId="0" fillId="0" borderId="5" xfId="20" applyFont="1" applyBorder="1" applyAlignment="1">
      <alignment horizontal="center" vertical="top" wrapText="1"/>
    </xf>
    <xf numFmtId="44" fontId="0" fillId="0" borderId="5" xfId="20" applyFont="1" applyBorder="1" applyAlignment="1">
      <alignment vertical="top" wrapText="1"/>
    </xf>
    <xf numFmtId="44" fontId="3" fillId="0" borderId="5" xfId="20" applyFont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44" fontId="3" fillId="0" borderId="5" xfId="20" applyFont="1" applyBorder="1" applyAlignment="1">
      <alignment horizontal="right"/>
    </xf>
    <xf numFmtId="44" fontId="3" fillId="0" borderId="5" xfId="2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1" xfId="20" applyFont="1" applyFill="1" applyBorder="1" applyAlignment="1">
      <alignment vertical="center" wrapText="1"/>
    </xf>
    <xf numFmtId="44" fontId="0" fillId="0" borderId="2" xfId="20" applyFont="1" applyFill="1" applyBorder="1" applyAlignment="1">
      <alignment vertical="center" wrapText="1"/>
    </xf>
    <xf numFmtId="44" fontId="0" fillId="0" borderId="1" xfId="20" applyFont="1" applyFill="1" applyBorder="1" applyAlignment="1">
      <alignment vertical="center" wrapText="1"/>
    </xf>
    <xf numFmtId="44" fontId="3" fillId="0" borderId="1" xfId="20" applyFont="1" applyFill="1" applyBorder="1" applyAlignment="1">
      <alignment vertical="center" wrapText="1"/>
    </xf>
    <xf numFmtId="44" fontId="3" fillId="0" borderId="1" xfId="20" applyFont="1" applyBorder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/>
    </xf>
    <xf numFmtId="44" fontId="3" fillId="0" borderId="1" xfId="2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1" fillId="4" borderId="13" xfId="0" applyFont="1" applyFill="1" applyBorder="1" applyAlignment="1">
      <alignment horizontal="right"/>
    </xf>
    <xf numFmtId="44" fontId="3" fillId="0" borderId="5" xfId="20" applyFont="1" applyFill="1" applyBorder="1" applyAlignment="1">
      <alignment horizontal="right"/>
    </xf>
    <xf numFmtId="44" fontId="3" fillId="0" borderId="5" xfId="20" applyFont="1" applyBorder="1" applyAlignment="1">
      <alignment horizontal="right" vertical="top" wrapText="1"/>
    </xf>
    <xf numFmtId="44" fontId="3" fillId="0" borderId="11" xfId="20" applyFont="1" applyBorder="1" applyAlignment="1">
      <alignment horizontal="right"/>
    </xf>
    <xf numFmtId="44" fontId="0" fillId="0" borderId="0" xfId="20" applyFont="1" applyFill="1" applyBorder="1" applyAlignment="1">
      <alignment vertical="center"/>
    </xf>
    <xf numFmtId="44" fontId="0" fillId="0" borderId="5" xfId="20" applyFont="1" applyFill="1" applyBorder="1" applyAlignment="1">
      <alignment horizontal="right" vertical="center"/>
    </xf>
    <xf numFmtId="44" fontId="0" fillId="0" borderId="1" xfId="20" applyFont="1" applyFill="1" applyBorder="1" applyAlignment="1">
      <alignment vertical="center"/>
    </xf>
    <xf numFmtId="44" fontId="0" fillId="0" borderId="1" xfId="20" applyFill="1" applyBorder="1" applyAlignment="1">
      <alignment vertical="center"/>
    </xf>
    <xf numFmtId="44" fontId="0" fillId="0" borderId="1" xfId="20" applyFont="1" applyFill="1" applyBorder="1" applyAlignment="1">
      <alignment horizontal="center" vertical="center"/>
    </xf>
    <xf numFmtId="44" fontId="0" fillId="0" borderId="1" xfId="2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44" fontId="0" fillId="0" borderId="1" xfId="20" applyFont="1" applyFill="1" applyBorder="1" applyAlignment="1">
      <alignment horizontal="right" vertical="center" wrapText="1"/>
    </xf>
    <xf numFmtId="44" fontId="0" fillId="0" borderId="5" xfId="2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/>
    </xf>
    <xf numFmtId="44" fontId="2" fillId="4" borderId="16" xfId="20" applyFont="1" applyFill="1" applyBorder="1" applyAlignment="1">
      <alignment vertical="center"/>
    </xf>
    <xf numFmtId="44" fontId="2" fillId="4" borderId="17" xfId="2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wrapText="1"/>
    </xf>
    <xf numFmtId="44" fontId="0" fillId="4" borderId="1" xfId="20" applyFont="1" applyFill="1" applyBorder="1" applyAlignment="1">
      <alignment horizontal="center" wrapText="1"/>
    </xf>
    <xf numFmtId="44" fontId="0" fillId="4" borderId="5" xfId="2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4" borderId="5" xfId="2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center"/>
    </xf>
    <xf numFmtId="44" fontId="1" fillId="4" borderId="21" xfId="20" applyFont="1" applyFill="1" applyBorder="1" applyAlignment="1">
      <alignment horizontal="right"/>
    </xf>
    <xf numFmtId="44" fontId="1" fillId="4" borderId="22" xfId="2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49" fontId="0" fillId="6" borderId="2" xfId="0" applyNumberFormat="1" applyFont="1" applyFill="1" applyBorder="1" applyAlignment="1">
      <alignment horizontal="center" vertical="center" wrapText="1"/>
    </xf>
    <xf numFmtId="49" fontId="0" fillId="6" borderId="1" xfId="20" applyNumberFormat="1" applyFont="1" applyFill="1" applyBorder="1" applyAlignment="1">
      <alignment horizontal="center" vertical="center" wrapText="1"/>
    </xf>
    <xf numFmtId="44" fontId="8" fillId="2" borderId="5" xfId="20" applyFont="1" applyFill="1" applyBorder="1" applyAlignment="1">
      <alignment horizontal="right"/>
    </xf>
    <xf numFmtId="44" fontId="0" fillId="0" borderId="2" xfId="20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vertical="center" wrapText="1"/>
    </xf>
    <xf numFmtId="44" fontId="3" fillId="4" borderId="18" xfId="2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44" fontId="1" fillId="4" borderId="25" xfId="20" applyFont="1" applyFill="1" applyBorder="1" applyAlignment="1">
      <alignment horizontal="center"/>
    </xf>
    <xf numFmtId="44" fontId="1" fillId="4" borderId="26" xfId="2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261</xdr:row>
      <xdr:rowOff>19050</xdr:rowOff>
    </xdr:from>
    <xdr:to>
      <xdr:col>1</xdr:col>
      <xdr:colOff>1866900</xdr:colOff>
      <xdr:row>265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9775" y="43719750"/>
          <a:ext cx="171450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318</xdr:row>
      <xdr:rowOff>85725</xdr:rowOff>
    </xdr:from>
    <xdr:to>
      <xdr:col>2</xdr:col>
      <xdr:colOff>9525</xdr:colOff>
      <xdr:row>318</xdr:row>
      <xdr:rowOff>85725</xdr:rowOff>
    </xdr:to>
    <xdr:sp>
      <xdr:nvSpPr>
        <xdr:cNvPr id="2" name="Line 2"/>
        <xdr:cNvSpPr>
          <a:spLocks/>
        </xdr:cNvSpPr>
      </xdr:nvSpPr>
      <xdr:spPr>
        <a:xfrm>
          <a:off x="3381375" y="534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workbookViewId="0" topLeftCell="A1">
      <selection activeCell="A2" sqref="A2:D2"/>
    </sheetView>
  </sheetViews>
  <sheetFormatPr defaultColWidth="9.140625" defaultRowHeight="12.75"/>
  <cols>
    <col min="1" max="1" width="4.421875" style="19" customWidth="1"/>
    <col min="2" max="2" width="32.28125" style="6" customWidth="1"/>
    <col min="3" max="3" width="15.421875" style="19" customWidth="1"/>
    <col min="4" max="4" width="18.140625" style="30" customWidth="1"/>
    <col min="5" max="5" width="58.8515625" style="6" customWidth="1"/>
    <col min="6" max="6" width="31.57421875" style="132" bestFit="1" customWidth="1"/>
    <col min="7" max="16384" width="9.140625" style="6" customWidth="1"/>
  </cols>
  <sheetData>
    <row r="1" ht="13.5" thickBot="1"/>
    <row r="2" spans="1:9" ht="16.5" thickBot="1">
      <c r="A2" s="209" t="s">
        <v>55</v>
      </c>
      <c r="B2" s="210"/>
      <c r="C2" s="210"/>
      <c r="D2" s="211"/>
      <c r="I2" s="7"/>
    </row>
    <row r="3" ht="13.5" thickBot="1"/>
    <row r="4" spans="1:6" ht="87.75" customHeight="1">
      <c r="A4" s="164" t="s">
        <v>9</v>
      </c>
      <c r="B4" s="161" t="s">
        <v>34</v>
      </c>
      <c r="C4" s="161" t="s">
        <v>35</v>
      </c>
      <c r="D4" s="203" t="s">
        <v>892</v>
      </c>
      <c r="E4" s="161" t="s">
        <v>36</v>
      </c>
      <c r="F4" s="162" t="s">
        <v>37</v>
      </c>
    </row>
    <row r="5" spans="1:6" ht="12.75">
      <c r="A5" s="165" t="s">
        <v>111</v>
      </c>
      <c r="B5" s="212" t="s">
        <v>112</v>
      </c>
      <c r="C5" s="213"/>
      <c r="D5" s="213"/>
      <c r="E5" s="213"/>
      <c r="F5" s="166" t="s">
        <v>521</v>
      </c>
    </row>
    <row r="6" spans="1:6" ht="25.5">
      <c r="A6" s="93">
        <v>1</v>
      </c>
      <c r="B6" s="38" t="s">
        <v>522</v>
      </c>
      <c r="C6" s="36">
        <v>1926</v>
      </c>
      <c r="D6" s="37">
        <v>1889370</v>
      </c>
      <c r="E6" s="39" t="s">
        <v>523</v>
      </c>
      <c r="F6" s="133" t="s">
        <v>524</v>
      </c>
    </row>
    <row r="7" spans="1:6" ht="12.75">
      <c r="A7" s="93"/>
      <c r="B7" s="4" t="s">
        <v>38</v>
      </c>
      <c r="C7" s="36"/>
      <c r="D7" s="122">
        <f>SUM(D6)</f>
        <v>1889370</v>
      </c>
      <c r="E7" s="38"/>
      <c r="F7" s="133"/>
    </row>
    <row r="8" spans="1:6" ht="12.75" customHeight="1">
      <c r="A8" s="165" t="s">
        <v>113</v>
      </c>
      <c r="B8" s="212" t="s">
        <v>114</v>
      </c>
      <c r="C8" s="212"/>
      <c r="D8" s="212"/>
      <c r="E8" s="212"/>
      <c r="F8" s="166" t="s">
        <v>85</v>
      </c>
    </row>
    <row r="9" spans="1:6" s="5" customFormat="1" ht="25.5">
      <c r="A9" s="95">
        <v>1</v>
      </c>
      <c r="B9" s="2" t="s">
        <v>86</v>
      </c>
      <c r="C9" s="1">
        <v>1957</v>
      </c>
      <c r="D9" s="29">
        <v>200109</v>
      </c>
      <c r="E9" s="125" t="s">
        <v>87</v>
      </c>
      <c r="F9" s="134" t="s">
        <v>88</v>
      </c>
    </row>
    <row r="10" spans="1:6" s="5" customFormat="1" ht="12.75">
      <c r="A10" s="95"/>
      <c r="B10" s="4" t="s">
        <v>38</v>
      </c>
      <c r="C10" s="1"/>
      <c r="D10" s="89">
        <f>SUM(D9)</f>
        <v>200109</v>
      </c>
      <c r="E10" s="20"/>
      <c r="F10" s="134"/>
    </row>
    <row r="11" spans="1:6" ht="12.75" customHeight="1">
      <c r="A11" s="165" t="s">
        <v>115</v>
      </c>
      <c r="B11" s="212" t="s">
        <v>135</v>
      </c>
      <c r="C11" s="212"/>
      <c r="D11" s="212"/>
      <c r="E11" s="212"/>
      <c r="F11" s="166" t="s">
        <v>403</v>
      </c>
    </row>
    <row r="12" spans="1:6" s="5" customFormat="1" ht="38.25">
      <c r="A12" s="95">
        <v>1</v>
      </c>
      <c r="B12" s="2" t="s">
        <v>404</v>
      </c>
      <c r="C12" s="1">
        <v>1992</v>
      </c>
      <c r="D12" s="29">
        <v>379602.5</v>
      </c>
      <c r="E12" s="39" t="s">
        <v>405</v>
      </c>
      <c r="F12" s="134" t="s">
        <v>406</v>
      </c>
    </row>
    <row r="13" spans="1:6" s="5" customFormat="1" ht="25.5">
      <c r="A13" s="95">
        <v>2</v>
      </c>
      <c r="B13" s="2" t="s">
        <v>407</v>
      </c>
      <c r="C13" s="1">
        <v>1992</v>
      </c>
      <c r="D13" s="29">
        <v>46235.1</v>
      </c>
      <c r="E13" s="39" t="s">
        <v>408</v>
      </c>
      <c r="F13" s="134" t="s">
        <v>406</v>
      </c>
    </row>
    <row r="14" spans="1:6" s="5" customFormat="1" ht="38.25">
      <c r="A14" s="95">
        <v>3</v>
      </c>
      <c r="B14" s="2" t="s">
        <v>409</v>
      </c>
      <c r="C14" s="1">
        <v>1992</v>
      </c>
      <c r="D14" s="29">
        <v>328908.6</v>
      </c>
      <c r="E14" s="126" t="s">
        <v>410</v>
      </c>
      <c r="F14" s="134" t="s">
        <v>406</v>
      </c>
    </row>
    <row r="15" spans="1:6" s="5" customFormat="1" ht="25.5">
      <c r="A15" s="95">
        <v>4</v>
      </c>
      <c r="B15" s="2" t="s">
        <v>411</v>
      </c>
      <c r="C15" s="1">
        <v>1964</v>
      </c>
      <c r="D15" s="29">
        <v>7323.1</v>
      </c>
      <c r="E15" s="39" t="s">
        <v>412</v>
      </c>
      <c r="F15" s="134" t="s">
        <v>406</v>
      </c>
    </row>
    <row r="16" spans="1:6" s="5" customFormat="1" ht="18" customHeight="1">
      <c r="A16" s="95">
        <v>5</v>
      </c>
      <c r="B16" s="2" t="s">
        <v>413</v>
      </c>
      <c r="C16" s="1">
        <v>1992</v>
      </c>
      <c r="D16" s="29">
        <v>3605.7</v>
      </c>
      <c r="E16" s="39" t="s">
        <v>414</v>
      </c>
      <c r="F16" s="134" t="s">
        <v>406</v>
      </c>
    </row>
    <row r="17" spans="1:6" s="5" customFormat="1" ht="25.5">
      <c r="A17" s="95">
        <v>6</v>
      </c>
      <c r="B17" s="2" t="s">
        <v>415</v>
      </c>
      <c r="C17" s="1">
        <v>1992</v>
      </c>
      <c r="D17" s="29">
        <v>10648.8</v>
      </c>
      <c r="E17" s="39" t="s">
        <v>416</v>
      </c>
      <c r="F17" s="134" t="s">
        <v>406</v>
      </c>
    </row>
    <row r="18" spans="1:6" s="5" customFormat="1" ht="15" customHeight="1">
      <c r="A18" s="95">
        <v>7</v>
      </c>
      <c r="B18" s="2" t="s">
        <v>417</v>
      </c>
      <c r="C18" s="1">
        <v>1992</v>
      </c>
      <c r="D18" s="29">
        <v>87397.1</v>
      </c>
      <c r="E18" s="39" t="s">
        <v>414</v>
      </c>
      <c r="F18" s="134" t="s">
        <v>406</v>
      </c>
    </row>
    <row r="19" spans="1:6" s="5" customFormat="1" ht="15" customHeight="1">
      <c r="A19" s="95">
        <v>8</v>
      </c>
      <c r="B19" s="2" t="s">
        <v>418</v>
      </c>
      <c r="C19" s="1">
        <v>2002</v>
      </c>
      <c r="D19" s="29">
        <v>16886.19</v>
      </c>
      <c r="E19" s="39" t="s">
        <v>414</v>
      </c>
      <c r="F19" s="134" t="s">
        <v>406</v>
      </c>
    </row>
    <row r="20" spans="1:6" s="5" customFormat="1" ht="15" customHeight="1">
      <c r="A20" s="95">
        <v>9</v>
      </c>
      <c r="B20" s="40" t="s">
        <v>419</v>
      </c>
      <c r="C20" s="41">
        <v>1992</v>
      </c>
      <c r="D20" s="90">
        <v>21867.7</v>
      </c>
      <c r="E20" s="42" t="s">
        <v>414</v>
      </c>
      <c r="F20" s="134" t="s">
        <v>406</v>
      </c>
    </row>
    <row r="21" spans="1:6" s="5" customFormat="1" ht="15.75" customHeight="1">
      <c r="A21" s="95">
        <v>10</v>
      </c>
      <c r="B21" s="40" t="s">
        <v>420</v>
      </c>
      <c r="C21" s="41">
        <v>1992</v>
      </c>
      <c r="D21" s="90">
        <v>687.2</v>
      </c>
      <c r="E21" s="42" t="s">
        <v>414</v>
      </c>
      <c r="F21" s="134" t="s">
        <v>406</v>
      </c>
    </row>
    <row r="22" spans="1:6" s="5" customFormat="1" ht="12.75">
      <c r="A22" s="95">
        <v>11</v>
      </c>
      <c r="B22" s="40" t="s">
        <v>421</v>
      </c>
      <c r="C22" s="41">
        <v>1992</v>
      </c>
      <c r="D22" s="90">
        <v>7585.1</v>
      </c>
      <c r="E22" s="39" t="s">
        <v>422</v>
      </c>
      <c r="F22" s="134" t="s">
        <v>406</v>
      </c>
    </row>
    <row r="23" spans="1:6" s="5" customFormat="1" ht="15" customHeight="1">
      <c r="A23" s="95">
        <v>12</v>
      </c>
      <c r="B23" s="40" t="s">
        <v>423</v>
      </c>
      <c r="C23" s="41">
        <v>1989</v>
      </c>
      <c r="D23" s="90">
        <v>43969.9</v>
      </c>
      <c r="E23" s="39" t="s">
        <v>424</v>
      </c>
      <c r="F23" s="134" t="s">
        <v>406</v>
      </c>
    </row>
    <row r="24" spans="1:6" s="5" customFormat="1" ht="12.75">
      <c r="A24" s="95">
        <v>13</v>
      </c>
      <c r="B24" s="40" t="s">
        <v>425</v>
      </c>
      <c r="C24" s="41">
        <v>1992</v>
      </c>
      <c r="D24" s="90">
        <v>44255.4</v>
      </c>
      <c r="E24" s="42" t="s">
        <v>414</v>
      </c>
      <c r="F24" s="134" t="s">
        <v>406</v>
      </c>
    </row>
    <row r="25" spans="1:6" s="5" customFormat="1" ht="12.75">
      <c r="A25" s="95">
        <v>14</v>
      </c>
      <c r="B25" s="40" t="s">
        <v>426</v>
      </c>
      <c r="C25" s="41">
        <v>2003</v>
      </c>
      <c r="D25" s="90">
        <v>11496.06</v>
      </c>
      <c r="E25" s="39" t="s">
        <v>414</v>
      </c>
      <c r="F25" s="134" t="s">
        <v>406</v>
      </c>
    </row>
    <row r="26" spans="1:6" s="5" customFormat="1" ht="15" customHeight="1">
      <c r="A26" s="95"/>
      <c r="B26" s="3" t="s">
        <v>38</v>
      </c>
      <c r="C26" s="2"/>
      <c r="D26" s="89">
        <f>SUM(D12:D25)</f>
        <v>1010468.4499999998</v>
      </c>
      <c r="E26" s="34"/>
      <c r="F26" s="134"/>
    </row>
    <row r="27" spans="1:6" ht="15.75" customHeight="1">
      <c r="A27" s="165" t="s">
        <v>116</v>
      </c>
      <c r="B27" s="212" t="s">
        <v>132</v>
      </c>
      <c r="C27" s="212"/>
      <c r="D27" s="212"/>
      <c r="E27" s="212"/>
      <c r="F27" s="166" t="s">
        <v>475</v>
      </c>
    </row>
    <row r="28" spans="1:6" ht="51">
      <c r="A28" s="93">
        <v>1</v>
      </c>
      <c r="B28" s="40" t="s">
        <v>476</v>
      </c>
      <c r="C28" s="36">
        <v>1996</v>
      </c>
      <c r="D28" s="37">
        <v>561438.67</v>
      </c>
      <c r="E28" s="43" t="s">
        <v>477</v>
      </c>
      <c r="F28" s="134" t="s">
        <v>478</v>
      </c>
    </row>
    <row r="29" spans="1:6" ht="89.25">
      <c r="A29" s="93">
        <v>2</v>
      </c>
      <c r="B29" s="40" t="s">
        <v>482</v>
      </c>
      <c r="C29" s="36">
        <v>1996</v>
      </c>
      <c r="D29" s="37">
        <v>6595424.69</v>
      </c>
      <c r="E29" s="43" t="s">
        <v>483</v>
      </c>
      <c r="F29" s="134" t="s">
        <v>479</v>
      </c>
    </row>
    <row r="30" spans="1:6" ht="25.5">
      <c r="A30" s="93">
        <v>3</v>
      </c>
      <c r="B30" s="40" t="s">
        <v>484</v>
      </c>
      <c r="C30" s="36">
        <v>1998</v>
      </c>
      <c r="D30" s="37">
        <v>214325.21</v>
      </c>
      <c r="E30" s="43" t="s">
        <v>485</v>
      </c>
      <c r="F30" s="134" t="s">
        <v>480</v>
      </c>
    </row>
    <row r="31" spans="1:6" ht="12.75">
      <c r="A31" s="93">
        <v>4</v>
      </c>
      <c r="B31" s="40" t="s">
        <v>486</v>
      </c>
      <c r="C31" s="36">
        <v>1998</v>
      </c>
      <c r="D31" s="37">
        <v>214325.21</v>
      </c>
      <c r="E31" s="43" t="s">
        <v>487</v>
      </c>
      <c r="F31" s="134" t="s">
        <v>481</v>
      </c>
    </row>
    <row r="32" spans="1:6" ht="12.75">
      <c r="A32" s="93"/>
      <c r="B32" s="3" t="s">
        <v>488</v>
      </c>
      <c r="C32" s="36"/>
      <c r="D32" s="122">
        <f>SUM(D28:D31)</f>
        <v>7585513.78</v>
      </c>
      <c r="E32" s="38"/>
      <c r="F32" s="133"/>
    </row>
    <row r="33" spans="1:6" ht="12.75" customHeight="1">
      <c r="A33" s="165" t="s">
        <v>117</v>
      </c>
      <c r="B33" s="212" t="s">
        <v>133</v>
      </c>
      <c r="C33" s="212"/>
      <c r="D33" s="212"/>
      <c r="E33" s="212"/>
      <c r="F33" s="166" t="s">
        <v>811</v>
      </c>
    </row>
    <row r="34" spans="1:6" s="5" customFormat="1" ht="63.75">
      <c r="A34" s="95">
        <v>1</v>
      </c>
      <c r="B34" s="2" t="s">
        <v>660</v>
      </c>
      <c r="C34" s="2" t="s">
        <v>661</v>
      </c>
      <c r="D34" s="29">
        <v>588931</v>
      </c>
      <c r="E34" s="125" t="s">
        <v>662</v>
      </c>
      <c r="F34" s="134" t="s">
        <v>663</v>
      </c>
    </row>
    <row r="35" spans="1:6" s="5" customFormat="1" ht="25.5">
      <c r="A35" s="95">
        <v>2</v>
      </c>
      <c r="B35" s="2" t="s">
        <v>664</v>
      </c>
      <c r="C35" s="2">
        <v>1994</v>
      </c>
      <c r="D35" s="29">
        <v>75600</v>
      </c>
      <c r="E35" s="20" t="s">
        <v>40</v>
      </c>
      <c r="F35" s="134" t="s">
        <v>665</v>
      </c>
    </row>
    <row r="36" spans="1:6" s="5" customFormat="1" ht="38.25">
      <c r="A36" s="95">
        <v>3</v>
      </c>
      <c r="B36" s="2" t="s">
        <v>666</v>
      </c>
      <c r="C36" s="2">
        <v>1992</v>
      </c>
      <c r="D36" s="29">
        <v>151060</v>
      </c>
      <c r="E36" s="20" t="s">
        <v>667</v>
      </c>
      <c r="F36" s="134" t="s">
        <v>665</v>
      </c>
    </row>
    <row r="37" spans="1:6" s="5" customFormat="1" ht="12.75">
      <c r="A37" s="95">
        <v>4</v>
      </c>
      <c r="B37" s="2" t="s">
        <v>308</v>
      </c>
      <c r="C37" s="2">
        <v>1963</v>
      </c>
      <c r="D37" s="29">
        <v>31439</v>
      </c>
      <c r="E37" s="20" t="s">
        <v>668</v>
      </c>
      <c r="F37" s="134" t="s">
        <v>665</v>
      </c>
    </row>
    <row r="38" spans="1:6" s="5" customFormat="1" ht="12.75">
      <c r="A38" s="95">
        <v>5</v>
      </c>
      <c r="B38" s="2" t="s">
        <v>669</v>
      </c>
      <c r="C38" s="2">
        <v>1992</v>
      </c>
      <c r="D38" s="29">
        <v>19596</v>
      </c>
      <c r="E38" s="20" t="s">
        <v>670</v>
      </c>
      <c r="F38" s="134" t="s">
        <v>665</v>
      </c>
    </row>
    <row r="39" spans="1:6" s="5" customFormat="1" ht="25.5">
      <c r="A39" s="95">
        <v>6</v>
      </c>
      <c r="B39" s="2" t="s">
        <v>671</v>
      </c>
      <c r="C39" s="2">
        <v>1994</v>
      </c>
      <c r="D39" s="29">
        <v>64200</v>
      </c>
      <c r="E39" s="20" t="s">
        <v>672</v>
      </c>
      <c r="F39" s="134" t="s">
        <v>665</v>
      </c>
    </row>
    <row r="40" spans="1:6" s="5" customFormat="1" ht="12.75">
      <c r="A40" s="95">
        <v>7</v>
      </c>
      <c r="B40" s="2" t="s">
        <v>673</v>
      </c>
      <c r="C40" s="2">
        <v>1992</v>
      </c>
      <c r="D40" s="29">
        <v>25885</v>
      </c>
      <c r="E40" s="20" t="s">
        <v>674</v>
      </c>
      <c r="F40" s="134" t="s">
        <v>665</v>
      </c>
    </row>
    <row r="41" spans="1:6" s="5" customFormat="1" ht="12.75">
      <c r="A41" s="95">
        <v>8</v>
      </c>
      <c r="B41" s="2" t="s">
        <v>675</v>
      </c>
      <c r="C41" s="2">
        <v>1981</v>
      </c>
      <c r="D41" s="29">
        <v>5897</v>
      </c>
      <c r="E41" s="20" t="s">
        <v>40</v>
      </c>
      <c r="F41" s="134" t="s">
        <v>665</v>
      </c>
    </row>
    <row r="42" spans="1:6" s="5" customFormat="1" ht="25.5">
      <c r="A42" s="95">
        <v>9</v>
      </c>
      <c r="B42" s="2" t="s">
        <v>676</v>
      </c>
      <c r="C42" s="2"/>
      <c r="D42" s="29">
        <v>505</v>
      </c>
      <c r="E42" s="20" t="s">
        <v>40</v>
      </c>
      <c r="F42" s="134" t="s">
        <v>665</v>
      </c>
    </row>
    <row r="43" spans="1:6" s="5" customFormat="1" ht="12.75">
      <c r="A43" s="95">
        <v>10</v>
      </c>
      <c r="B43" s="2" t="s">
        <v>677</v>
      </c>
      <c r="C43" s="2">
        <v>1981</v>
      </c>
      <c r="D43" s="29">
        <v>24713</v>
      </c>
      <c r="E43" s="20" t="s">
        <v>678</v>
      </c>
      <c r="F43" s="134" t="s">
        <v>665</v>
      </c>
    </row>
    <row r="44" spans="1:6" s="5" customFormat="1" ht="12.75">
      <c r="A44" s="95">
        <v>11</v>
      </c>
      <c r="B44" s="2" t="s">
        <v>679</v>
      </c>
      <c r="C44" s="2"/>
      <c r="D44" s="29">
        <v>2989</v>
      </c>
      <c r="E44" s="20" t="s">
        <v>678</v>
      </c>
      <c r="F44" s="134" t="s">
        <v>665</v>
      </c>
    </row>
    <row r="45" spans="1:6" s="5" customFormat="1" ht="12.75">
      <c r="A45" s="95">
        <v>12</v>
      </c>
      <c r="B45" s="2" t="s">
        <v>680</v>
      </c>
      <c r="C45" s="2"/>
      <c r="D45" s="29">
        <v>5520</v>
      </c>
      <c r="E45" s="20" t="s">
        <v>40</v>
      </c>
      <c r="F45" s="134" t="s">
        <v>665</v>
      </c>
    </row>
    <row r="46" spans="1:6" s="5" customFormat="1" ht="12.75">
      <c r="A46" s="95">
        <v>13</v>
      </c>
      <c r="B46" s="2" t="s">
        <v>681</v>
      </c>
      <c r="C46" s="2">
        <v>1981</v>
      </c>
      <c r="D46" s="29">
        <v>15150</v>
      </c>
      <c r="E46" s="20" t="s">
        <v>40</v>
      </c>
      <c r="F46" s="134" t="s">
        <v>665</v>
      </c>
    </row>
    <row r="47" spans="1:6" s="5" customFormat="1" ht="12.75">
      <c r="A47" s="95">
        <v>14</v>
      </c>
      <c r="B47" s="2" t="s">
        <v>682</v>
      </c>
      <c r="C47" s="2">
        <v>1981</v>
      </c>
      <c r="D47" s="29">
        <v>8173</v>
      </c>
      <c r="E47" s="20" t="s">
        <v>40</v>
      </c>
      <c r="F47" s="134" t="s">
        <v>665</v>
      </c>
    </row>
    <row r="48" spans="1:6" s="5" customFormat="1" ht="12.75">
      <c r="A48" s="95">
        <v>15</v>
      </c>
      <c r="B48" s="2" t="s">
        <v>683</v>
      </c>
      <c r="C48" s="2" t="s">
        <v>684</v>
      </c>
      <c r="D48" s="29">
        <v>142726</v>
      </c>
      <c r="E48" s="20" t="s">
        <v>40</v>
      </c>
      <c r="F48" s="134" t="s">
        <v>665</v>
      </c>
    </row>
    <row r="49" spans="1:6" s="5" customFormat="1" ht="12.75">
      <c r="A49" s="95">
        <v>16</v>
      </c>
      <c r="B49" s="2" t="s">
        <v>685</v>
      </c>
      <c r="C49" s="2">
        <v>1992</v>
      </c>
      <c r="D49" s="29">
        <v>45331</v>
      </c>
      <c r="E49" s="20" t="s">
        <v>40</v>
      </c>
      <c r="F49" s="134" t="s">
        <v>665</v>
      </c>
    </row>
    <row r="50" spans="1:6" s="5" customFormat="1" ht="12.75">
      <c r="A50" s="131"/>
      <c r="B50" s="127" t="s">
        <v>38</v>
      </c>
      <c r="C50" s="26"/>
      <c r="D50" s="128">
        <f>SUM(D34:D49)</f>
        <v>1207715</v>
      </c>
      <c r="E50" s="26"/>
      <c r="F50" s="135"/>
    </row>
    <row r="51" spans="1:6" ht="12.75" customHeight="1">
      <c r="A51" s="165" t="s">
        <v>118</v>
      </c>
      <c r="B51" s="212" t="s">
        <v>134</v>
      </c>
      <c r="C51" s="212"/>
      <c r="D51" s="212"/>
      <c r="E51" s="212"/>
      <c r="F51" s="166" t="s">
        <v>58</v>
      </c>
    </row>
    <row r="52" spans="1:6" s="5" customFormat="1" ht="76.5">
      <c r="A52" s="95">
        <v>1</v>
      </c>
      <c r="B52" s="2" t="s">
        <v>59</v>
      </c>
      <c r="C52" s="1">
        <v>1997</v>
      </c>
      <c r="D52" s="29">
        <v>1047126.59</v>
      </c>
      <c r="E52" s="129" t="s">
        <v>60</v>
      </c>
      <c r="F52" s="134" t="s">
        <v>61</v>
      </c>
    </row>
    <row r="53" spans="1:6" s="5" customFormat="1" ht="63.75">
      <c r="A53" s="95">
        <v>2</v>
      </c>
      <c r="B53" s="2" t="s">
        <v>62</v>
      </c>
      <c r="C53" s="1">
        <v>1998</v>
      </c>
      <c r="D53" s="29">
        <v>4138421.58</v>
      </c>
      <c r="E53" s="25" t="s">
        <v>63</v>
      </c>
      <c r="F53" s="134" t="s">
        <v>61</v>
      </c>
    </row>
    <row r="54" spans="1:6" s="5" customFormat="1" ht="38.25">
      <c r="A54" s="95">
        <v>3</v>
      </c>
      <c r="B54" s="2" t="s">
        <v>64</v>
      </c>
      <c r="C54" s="1">
        <v>1998</v>
      </c>
      <c r="D54" s="29">
        <v>253679.26</v>
      </c>
      <c r="E54" s="20" t="s">
        <v>65</v>
      </c>
      <c r="F54" s="134" t="s">
        <v>61</v>
      </c>
    </row>
    <row r="55" spans="1:6" s="5" customFormat="1" ht="38.25">
      <c r="A55" s="95">
        <v>4</v>
      </c>
      <c r="B55" s="2" t="s">
        <v>45</v>
      </c>
      <c r="C55" s="1">
        <v>1999</v>
      </c>
      <c r="D55" s="29">
        <v>34939.91</v>
      </c>
      <c r="E55" s="20" t="s">
        <v>66</v>
      </c>
      <c r="F55" s="134" t="s">
        <v>61</v>
      </c>
    </row>
    <row r="56" spans="1:6" s="5" customFormat="1" ht="12.75">
      <c r="A56" s="95">
        <v>5</v>
      </c>
      <c r="B56" s="2" t="s">
        <v>67</v>
      </c>
      <c r="C56" s="1">
        <v>1998</v>
      </c>
      <c r="D56" s="29">
        <v>342919.76</v>
      </c>
      <c r="E56" s="20"/>
      <c r="F56" s="134" t="s">
        <v>61</v>
      </c>
    </row>
    <row r="57" spans="1:6" s="5" customFormat="1" ht="12.75">
      <c r="A57" s="95">
        <v>6</v>
      </c>
      <c r="B57" s="2" t="s">
        <v>44</v>
      </c>
      <c r="C57" s="1">
        <v>1998</v>
      </c>
      <c r="D57" s="29">
        <v>70429.6</v>
      </c>
      <c r="E57" s="20"/>
      <c r="F57" s="134" t="s">
        <v>61</v>
      </c>
    </row>
    <row r="58" spans="1:6" s="5" customFormat="1" ht="12.75">
      <c r="A58" s="95">
        <v>7</v>
      </c>
      <c r="B58" s="2" t="s">
        <v>68</v>
      </c>
      <c r="C58" s="1">
        <v>1998</v>
      </c>
      <c r="D58" s="29">
        <v>16998.37</v>
      </c>
      <c r="E58" s="20"/>
      <c r="F58" s="134" t="s">
        <v>61</v>
      </c>
    </row>
    <row r="59" spans="1:6" s="5" customFormat="1" ht="12.75">
      <c r="A59" s="95">
        <v>8</v>
      </c>
      <c r="B59" s="2" t="s">
        <v>69</v>
      </c>
      <c r="C59" s="1">
        <v>1998</v>
      </c>
      <c r="D59" s="29">
        <v>176356.2</v>
      </c>
      <c r="E59" s="20"/>
      <c r="F59" s="134" t="s">
        <v>61</v>
      </c>
    </row>
    <row r="60" spans="1:6" s="5" customFormat="1" ht="12.75">
      <c r="A60" s="95"/>
      <c r="B60" s="4" t="s">
        <v>38</v>
      </c>
      <c r="C60" s="1"/>
      <c r="D60" s="89">
        <f>SUM(D52:D59)</f>
        <v>6080871.27</v>
      </c>
      <c r="E60" s="20"/>
      <c r="F60" s="134"/>
    </row>
    <row r="61" spans="1:6" ht="12.75" customHeight="1">
      <c r="A61" s="165" t="s">
        <v>119</v>
      </c>
      <c r="B61" s="212" t="s">
        <v>136</v>
      </c>
      <c r="C61" s="212"/>
      <c r="D61" s="212"/>
      <c r="E61" s="212"/>
      <c r="F61" s="166" t="s">
        <v>513</v>
      </c>
    </row>
    <row r="62" spans="1:6" s="5" customFormat="1" ht="12.75" customHeight="1">
      <c r="A62" s="165" t="s">
        <v>120</v>
      </c>
      <c r="B62" s="212" t="s">
        <v>137</v>
      </c>
      <c r="C62" s="212"/>
      <c r="D62" s="212"/>
      <c r="E62" s="212"/>
      <c r="F62" s="166" t="s">
        <v>58</v>
      </c>
    </row>
    <row r="63" spans="1:6" s="5" customFormat="1" ht="76.5">
      <c r="A63" s="95">
        <v>1</v>
      </c>
      <c r="B63" s="2" t="s">
        <v>812</v>
      </c>
      <c r="C63" s="2"/>
      <c r="D63" s="29">
        <v>522641.44</v>
      </c>
      <c r="E63" s="130" t="s">
        <v>813</v>
      </c>
      <c r="F63" s="134" t="s">
        <v>814</v>
      </c>
    </row>
    <row r="64" spans="1:6" s="5" customFormat="1" ht="12.75">
      <c r="A64" s="95">
        <v>2</v>
      </c>
      <c r="B64" s="2" t="s">
        <v>815</v>
      </c>
      <c r="C64" s="2"/>
      <c r="D64" s="29">
        <v>5144.85</v>
      </c>
      <c r="E64" s="20" t="s">
        <v>816</v>
      </c>
      <c r="F64" s="134"/>
    </row>
    <row r="65" spans="1:6" s="5" customFormat="1" ht="12.75">
      <c r="A65" s="95"/>
      <c r="B65" s="4" t="s">
        <v>38</v>
      </c>
      <c r="C65" s="2"/>
      <c r="D65" s="89">
        <f>SUM(D63:D64)</f>
        <v>527786.29</v>
      </c>
      <c r="E65" s="20"/>
      <c r="F65" s="134"/>
    </row>
    <row r="66" spans="1:6" s="5" customFormat="1" ht="12.75" customHeight="1">
      <c r="A66" s="165" t="s">
        <v>121</v>
      </c>
      <c r="B66" s="212" t="s">
        <v>138</v>
      </c>
      <c r="C66" s="212"/>
      <c r="D66" s="212"/>
      <c r="E66" s="212"/>
      <c r="F66" s="166" t="s">
        <v>644</v>
      </c>
    </row>
    <row r="67" spans="1:6" s="5" customFormat="1" ht="63.75">
      <c r="A67" s="95">
        <v>1</v>
      </c>
      <c r="B67" s="2" t="s">
        <v>645</v>
      </c>
      <c r="C67" s="2">
        <v>1926</v>
      </c>
      <c r="D67" s="29">
        <v>398866</v>
      </c>
      <c r="E67" s="125" t="s">
        <v>646</v>
      </c>
      <c r="F67" s="134" t="s">
        <v>647</v>
      </c>
    </row>
    <row r="68" spans="1:6" s="5" customFormat="1" ht="12.75">
      <c r="A68" s="95">
        <v>2</v>
      </c>
      <c r="B68" s="2" t="s">
        <v>648</v>
      </c>
      <c r="C68" s="2">
        <v>1926</v>
      </c>
      <c r="D68" s="29">
        <v>29709</v>
      </c>
      <c r="E68" s="20"/>
      <c r="F68" s="134" t="s">
        <v>647</v>
      </c>
    </row>
    <row r="69" spans="1:6" s="5" customFormat="1" ht="12.75">
      <c r="A69" s="95">
        <v>3</v>
      </c>
      <c r="B69" s="2" t="s">
        <v>64</v>
      </c>
      <c r="C69" s="2">
        <v>1926</v>
      </c>
      <c r="D69" s="29">
        <v>6643</v>
      </c>
      <c r="E69" s="20"/>
      <c r="F69" s="134" t="s">
        <v>647</v>
      </c>
    </row>
    <row r="70" spans="1:6" s="5" customFormat="1" ht="12.75">
      <c r="A70" s="95">
        <v>4</v>
      </c>
      <c r="B70" s="2" t="s">
        <v>649</v>
      </c>
      <c r="C70" s="2">
        <v>1995</v>
      </c>
      <c r="D70" s="29">
        <v>34310</v>
      </c>
      <c r="E70" s="20" t="s">
        <v>650</v>
      </c>
      <c r="F70" s="134" t="s">
        <v>647</v>
      </c>
    </row>
    <row r="71" spans="1:6" s="5" customFormat="1" ht="12.75">
      <c r="A71" s="95">
        <v>5</v>
      </c>
      <c r="B71" s="2" t="s">
        <v>308</v>
      </c>
      <c r="C71" s="2">
        <v>1998</v>
      </c>
      <c r="D71" s="29">
        <v>981385</v>
      </c>
      <c r="E71" s="20" t="s">
        <v>651</v>
      </c>
      <c r="F71" s="134" t="s">
        <v>647</v>
      </c>
    </row>
    <row r="72" spans="1:6" s="5" customFormat="1" ht="12.75">
      <c r="A72" s="95"/>
      <c r="B72" s="4" t="s">
        <v>38</v>
      </c>
      <c r="C72" s="2"/>
      <c r="D72" s="89">
        <f>SUM(D67:D71)</f>
        <v>1450913</v>
      </c>
      <c r="E72" s="20"/>
      <c r="F72" s="134"/>
    </row>
    <row r="73" spans="1:6" s="5" customFormat="1" ht="12.75" customHeight="1">
      <c r="A73" s="165" t="s">
        <v>122</v>
      </c>
      <c r="B73" s="212" t="s">
        <v>139</v>
      </c>
      <c r="C73" s="212"/>
      <c r="D73" s="212"/>
      <c r="E73" s="212"/>
      <c r="F73" s="166" t="s">
        <v>97</v>
      </c>
    </row>
    <row r="74" spans="1:6" ht="12.75" customHeight="1">
      <c r="A74" s="165" t="s">
        <v>123</v>
      </c>
      <c r="B74" s="212" t="s">
        <v>258</v>
      </c>
      <c r="C74" s="212"/>
      <c r="D74" s="212"/>
      <c r="E74" s="212"/>
      <c r="F74" s="166" t="s">
        <v>259</v>
      </c>
    </row>
    <row r="75" spans="1:6" s="5" customFormat="1" ht="12.75">
      <c r="A75" s="95">
        <v>1</v>
      </c>
      <c r="B75" s="2" t="s">
        <v>260</v>
      </c>
      <c r="C75" s="2">
        <v>1875</v>
      </c>
      <c r="D75" s="29">
        <v>291871.88</v>
      </c>
      <c r="E75" s="125" t="s">
        <v>261</v>
      </c>
      <c r="F75" s="134" t="s">
        <v>262</v>
      </c>
    </row>
    <row r="76" spans="1:6" s="5" customFormat="1" ht="12.75">
      <c r="A76" s="95">
        <v>2</v>
      </c>
      <c r="B76" s="2" t="s">
        <v>263</v>
      </c>
      <c r="C76" s="2">
        <v>1900</v>
      </c>
      <c r="D76" s="29">
        <v>138958.32</v>
      </c>
      <c r="E76" s="20" t="s">
        <v>264</v>
      </c>
      <c r="F76" s="134" t="s">
        <v>262</v>
      </c>
    </row>
    <row r="77" spans="1:6" s="5" customFormat="1" ht="12.75">
      <c r="A77" s="95">
        <v>3</v>
      </c>
      <c r="B77" s="2" t="s">
        <v>265</v>
      </c>
      <c r="C77" s="2">
        <v>1970</v>
      </c>
      <c r="D77" s="29">
        <v>22517.7</v>
      </c>
      <c r="E77" s="20" t="s">
        <v>266</v>
      </c>
      <c r="F77" s="134" t="s">
        <v>262</v>
      </c>
    </row>
    <row r="78" spans="1:6" s="5" customFormat="1" ht="12.75">
      <c r="A78" s="95">
        <v>4</v>
      </c>
      <c r="B78" s="2" t="s">
        <v>267</v>
      </c>
      <c r="C78" s="2">
        <v>1956</v>
      </c>
      <c r="D78" s="29">
        <v>2532.36</v>
      </c>
      <c r="E78" s="20" t="s">
        <v>266</v>
      </c>
      <c r="F78" s="134" t="s">
        <v>262</v>
      </c>
    </row>
    <row r="79" spans="1:6" s="5" customFormat="1" ht="12.75">
      <c r="A79" s="95">
        <v>5</v>
      </c>
      <c r="B79" s="2" t="s">
        <v>268</v>
      </c>
      <c r="C79" s="2">
        <v>1951</v>
      </c>
      <c r="D79" s="29">
        <v>40377.94</v>
      </c>
      <c r="E79" s="20"/>
      <c r="F79" s="134" t="s">
        <v>262</v>
      </c>
    </row>
    <row r="80" spans="1:6" s="5" customFormat="1" ht="12.75">
      <c r="A80" s="95">
        <v>6</v>
      </c>
      <c r="B80" s="2" t="s">
        <v>268</v>
      </c>
      <c r="C80" s="2">
        <v>1885</v>
      </c>
      <c r="D80" s="29">
        <v>49046.61</v>
      </c>
      <c r="E80" s="20"/>
      <c r="F80" s="134" t="s">
        <v>262</v>
      </c>
    </row>
    <row r="81" spans="1:6" s="5" customFormat="1" ht="12.75">
      <c r="A81" s="95">
        <v>7</v>
      </c>
      <c r="B81" s="2" t="s">
        <v>268</v>
      </c>
      <c r="C81" s="2">
        <v>1885</v>
      </c>
      <c r="D81" s="29">
        <v>7695.31</v>
      </c>
      <c r="E81" s="20"/>
      <c r="F81" s="134" t="s">
        <v>262</v>
      </c>
    </row>
    <row r="82" spans="1:6" s="5" customFormat="1" ht="12.75">
      <c r="A82" s="95"/>
      <c r="B82" s="4" t="s">
        <v>38</v>
      </c>
      <c r="C82" s="2"/>
      <c r="D82" s="89">
        <f>SUM(D75:D81)</f>
        <v>553000.1200000001</v>
      </c>
      <c r="E82" s="20"/>
      <c r="F82" s="134"/>
    </row>
    <row r="83" spans="1:6" ht="12.75" customHeight="1">
      <c r="A83" s="165" t="s">
        <v>124</v>
      </c>
      <c r="B83" s="212" t="s">
        <v>140</v>
      </c>
      <c r="C83" s="212"/>
      <c r="D83" s="212"/>
      <c r="E83" s="212"/>
      <c r="F83" s="166" t="s">
        <v>259</v>
      </c>
    </row>
    <row r="84" spans="1:6" s="5" customFormat="1" ht="51">
      <c r="A84" s="95">
        <v>1</v>
      </c>
      <c r="B84" s="2" t="s">
        <v>300</v>
      </c>
      <c r="C84" s="2">
        <v>1926</v>
      </c>
      <c r="D84" s="29">
        <v>238509.8</v>
      </c>
      <c r="E84" s="125" t="s">
        <v>301</v>
      </c>
      <c r="F84" s="134" t="s">
        <v>302</v>
      </c>
    </row>
    <row r="85" spans="1:6" s="5" customFormat="1" ht="12.75">
      <c r="A85" s="95">
        <v>2</v>
      </c>
      <c r="B85" s="2" t="s">
        <v>303</v>
      </c>
      <c r="C85" s="2">
        <v>1926</v>
      </c>
      <c r="D85" s="29">
        <v>76348.8</v>
      </c>
      <c r="E85" s="20" t="s">
        <v>304</v>
      </c>
      <c r="F85" s="134" t="s">
        <v>305</v>
      </c>
    </row>
    <row r="86" spans="1:6" s="5" customFormat="1" ht="25.5">
      <c r="A86" s="95">
        <v>3</v>
      </c>
      <c r="B86" s="2" t="s">
        <v>263</v>
      </c>
      <c r="C86" s="2">
        <v>1977</v>
      </c>
      <c r="D86" s="29">
        <v>1386151.78</v>
      </c>
      <c r="E86" s="20" t="s">
        <v>306</v>
      </c>
      <c r="F86" s="136" t="s">
        <v>307</v>
      </c>
    </row>
    <row r="87" spans="1:6" s="5" customFormat="1" ht="25.5">
      <c r="A87" s="95">
        <v>4</v>
      </c>
      <c r="B87" s="2" t="s">
        <v>308</v>
      </c>
      <c r="C87" s="2">
        <v>1981</v>
      </c>
      <c r="D87" s="29">
        <v>245047.14</v>
      </c>
      <c r="E87" s="20" t="s">
        <v>309</v>
      </c>
      <c r="F87" s="134" t="s">
        <v>307</v>
      </c>
    </row>
    <row r="88" spans="1:6" s="5" customFormat="1" ht="38.25">
      <c r="A88" s="95">
        <v>5</v>
      </c>
      <c r="B88" s="2" t="s">
        <v>310</v>
      </c>
      <c r="C88" s="2">
        <v>1991</v>
      </c>
      <c r="D88" s="29">
        <v>131235.38</v>
      </c>
      <c r="E88" s="20" t="s">
        <v>311</v>
      </c>
      <c r="F88" s="134" t="s">
        <v>312</v>
      </c>
    </row>
    <row r="89" spans="1:6" s="5" customFormat="1" ht="12.75">
      <c r="A89" s="95">
        <v>6</v>
      </c>
      <c r="B89" s="2" t="s">
        <v>313</v>
      </c>
      <c r="C89" s="2">
        <v>1962</v>
      </c>
      <c r="D89" s="29">
        <v>6264.68</v>
      </c>
      <c r="E89" s="20" t="s">
        <v>314</v>
      </c>
      <c r="F89" s="134" t="s">
        <v>315</v>
      </c>
    </row>
    <row r="90" spans="1:6" s="5" customFormat="1" ht="12.75">
      <c r="A90" s="95">
        <v>7</v>
      </c>
      <c r="B90" s="2" t="s">
        <v>316</v>
      </c>
      <c r="C90" s="2">
        <v>1924</v>
      </c>
      <c r="D90" s="88">
        <v>14220</v>
      </c>
      <c r="E90" s="20" t="s">
        <v>317</v>
      </c>
      <c r="F90" s="134" t="s">
        <v>312</v>
      </c>
    </row>
    <row r="91" spans="1:6" s="5" customFormat="1" ht="12.75">
      <c r="A91" s="95">
        <v>8</v>
      </c>
      <c r="B91" s="2" t="s">
        <v>318</v>
      </c>
      <c r="C91" s="2">
        <v>1926</v>
      </c>
      <c r="D91" s="29">
        <v>2372</v>
      </c>
      <c r="E91" s="20" t="s">
        <v>319</v>
      </c>
      <c r="F91" s="134" t="s">
        <v>312</v>
      </c>
    </row>
    <row r="92" spans="1:6" s="5" customFormat="1" ht="12.75">
      <c r="A92" s="95">
        <v>9</v>
      </c>
      <c r="B92" s="2" t="s">
        <v>320</v>
      </c>
      <c r="C92" s="2">
        <v>1926</v>
      </c>
      <c r="D92" s="29">
        <v>5590</v>
      </c>
      <c r="E92" s="20" t="s">
        <v>321</v>
      </c>
      <c r="F92" s="134" t="s">
        <v>312</v>
      </c>
    </row>
    <row r="93" spans="1:6" s="5" customFormat="1" ht="12.75">
      <c r="A93" s="95">
        <v>10</v>
      </c>
      <c r="B93" s="2" t="s">
        <v>322</v>
      </c>
      <c r="C93" s="2">
        <v>1925</v>
      </c>
      <c r="D93" s="29">
        <v>6001</v>
      </c>
      <c r="E93" s="20" t="s">
        <v>323</v>
      </c>
      <c r="F93" s="134" t="s">
        <v>312</v>
      </c>
    </row>
    <row r="94" spans="1:6" s="5" customFormat="1" ht="12.75">
      <c r="A94" s="95">
        <v>11</v>
      </c>
      <c r="B94" s="2" t="s">
        <v>324</v>
      </c>
      <c r="C94" s="2">
        <v>1925</v>
      </c>
      <c r="D94" s="29">
        <v>7247</v>
      </c>
      <c r="E94" s="20" t="s">
        <v>321</v>
      </c>
      <c r="F94" s="134" t="s">
        <v>312</v>
      </c>
    </row>
    <row r="95" spans="1:6" s="5" customFormat="1" ht="12.75">
      <c r="A95" s="95">
        <v>12</v>
      </c>
      <c r="B95" s="2" t="s">
        <v>325</v>
      </c>
      <c r="C95" s="2">
        <v>1973</v>
      </c>
      <c r="D95" s="29">
        <v>82640</v>
      </c>
      <c r="E95" s="20" t="s">
        <v>326</v>
      </c>
      <c r="F95" s="134" t="s">
        <v>312</v>
      </c>
    </row>
    <row r="96" spans="1:6" s="5" customFormat="1" ht="12" customHeight="1">
      <c r="A96" s="95"/>
      <c r="B96" s="4" t="s">
        <v>38</v>
      </c>
      <c r="C96" s="2"/>
      <c r="D96" s="89">
        <f>SUM(D84:D95)</f>
        <v>2201627.58</v>
      </c>
      <c r="E96" s="20"/>
      <c r="F96" s="134"/>
    </row>
    <row r="97" spans="1:6" ht="12.75" customHeight="1">
      <c r="A97" s="165" t="s">
        <v>125</v>
      </c>
      <c r="B97" s="212" t="s">
        <v>141</v>
      </c>
      <c r="C97" s="212"/>
      <c r="D97" s="212"/>
      <c r="E97" s="212"/>
      <c r="F97" s="166" t="s">
        <v>690</v>
      </c>
    </row>
    <row r="98" spans="1:6" s="5" customFormat="1" ht="12.75">
      <c r="A98" s="18">
        <v>1</v>
      </c>
      <c r="B98" s="18" t="s">
        <v>300</v>
      </c>
      <c r="C98" s="18"/>
      <c r="D98" s="119">
        <v>723112</v>
      </c>
      <c r="E98" s="202"/>
      <c r="F98" s="18" t="s">
        <v>773</v>
      </c>
    </row>
    <row r="99" spans="1:6" s="5" customFormat="1" ht="12.75">
      <c r="A99" s="2">
        <v>2</v>
      </c>
      <c r="B99" s="2" t="s">
        <v>893</v>
      </c>
      <c r="C99" s="2"/>
      <c r="D99" s="120">
        <v>427339</v>
      </c>
      <c r="E99" s="20"/>
      <c r="F99" s="2" t="s">
        <v>773</v>
      </c>
    </row>
    <row r="100" spans="1:6" s="5" customFormat="1" ht="12.75">
      <c r="A100" s="2">
        <v>3</v>
      </c>
      <c r="B100" s="2" t="s">
        <v>310</v>
      </c>
      <c r="C100" s="2"/>
      <c r="D100" s="120">
        <v>1107</v>
      </c>
      <c r="E100" s="20"/>
      <c r="F100" s="2" t="s">
        <v>773</v>
      </c>
    </row>
    <row r="101" spans="1:6" s="5" customFormat="1" ht="12.75">
      <c r="A101" s="2">
        <v>4</v>
      </c>
      <c r="B101" s="2" t="s">
        <v>894</v>
      </c>
      <c r="C101" s="2"/>
      <c r="D101" s="120">
        <v>14338</v>
      </c>
      <c r="E101" s="20"/>
      <c r="F101" s="2" t="s">
        <v>773</v>
      </c>
    </row>
    <row r="102" spans="1:6" s="5" customFormat="1" ht="12.75">
      <c r="A102" s="2">
        <v>5</v>
      </c>
      <c r="B102" s="2" t="s">
        <v>895</v>
      </c>
      <c r="C102" s="2"/>
      <c r="D102" s="120">
        <v>10363</v>
      </c>
      <c r="E102" s="20"/>
      <c r="F102" s="2" t="s">
        <v>773</v>
      </c>
    </row>
    <row r="103" spans="1:6" s="5" customFormat="1" ht="12.75">
      <c r="A103" s="2">
        <v>6</v>
      </c>
      <c r="B103" s="2" t="s">
        <v>895</v>
      </c>
      <c r="C103" s="2"/>
      <c r="D103" s="120">
        <v>28527</v>
      </c>
      <c r="E103" s="20"/>
      <c r="F103" s="2" t="s">
        <v>773</v>
      </c>
    </row>
    <row r="104" spans="1:6" s="5" customFormat="1" ht="12.75">
      <c r="A104" s="2">
        <v>7</v>
      </c>
      <c r="B104" s="2" t="s">
        <v>896</v>
      </c>
      <c r="C104" s="2"/>
      <c r="D104" s="120">
        <v>41694</v>
      </c>
      <c r="E104" s="20"/>
      <c r="F104" s="2" t="s">
        <v>773</v>
      </c>
    </row>
    <row r="105" spans="1:6" s="5" customFormat="1" ht="12.75">
      <c r="A105" s="2">
        <v>8</v>
      </c>
      <c r="B105" s="2" t="s">
        <v>897</v>
      </c>
      <c r="C105" s="2"/>
      <c r="D105" s="120">
        <v>663</v>
      </c>
      <c r="E105" s="20"/>
      <c r="F105" s="2" t="s">
        <v>773</v>
      </c>
    </row>
    <row r="106" spans="1:6" s="5" customFormat="1" ht="12.75">
      <c r="A106" s="2">
        <v>9</v>
      </c>
      <c r="B106" s="2" t="s">
        <v>898</v>
      </c>
      <c r="C106" s="2"/>
      <c r="D106" s="120">
        <v>9489</v>
      </c>
      <c r="E106" s="20"/>
      <c r="F106" s="2" t="s">
        <v>773</v>
      </c>
    </row>
    <row r="107" spans="1:6" s="5" customFormat="1" ht="12.75">
      <c r="A107" s="2">
        <v>10</v>
      </c>
      <c r="B107" s="2" t="s">
        <v>899</v>
      </c>
      <c r="C107" s="2"/>
      <c r="D107" s="120">
        <v>3906</v>
      </c>
      <c r="E107" s="20"/>
      <c r="F107" s="2" t="s">
        <v>773</v>
      </c>
    </row>
    <row r="108" spans="1:6" s="5" customFormat="1" ht="12.75">
      <c r="A108" s="2">
        <v>11</v>
      </c>
      <c r="B108" s="2" t="s">
        <v>900</v>
      </c>
      <c r="C108" s="2"/>
      <c r="D108" s="120">
        <v>577</v>
      </c>
      <c r="E108" s="20"/>
      <c r="F108" s="2" t="s">
        <v>773</v>
      </c>
    </row>
    <row r="109" spans="1:6" s="5" customFormat="1" ht="12.75">
      <c r="A109" s="2">
        <v>12</v>
      </c>
      <c r="B109" s="2" t="s">
        <v>901</v>
      </c>
      <c r="C109" s="2"/>
      <c r="D109" s="120">
        <v>577</v>
      </c>
      <c r="E109" s="20"/>
      <c r="F109" s="2" t="s">
        <v>773</v>
      </c>
    </row>
    <row r="110" spans="1:6" s="5" customFormat="1" ht="12.75">
      <c r="A110" s="2">
        <v>13</v>
      </c>
      <c r="B110" s="2" t="s">
        <v>902</v>
      </c>
      <c r="C110" s="2"/>
      <c r="D110" s="120">
        <v>6076</v>
      </c>
      <c r="E110" s="20"/>
      <c r="F110" s="2" t="s">
        <v>773</v>
      </c>
    </row>
    <row r="111" spans="1:6" s="5" customFormat="1" ht="12.75">
      <c r="A111" s="2">
        <v>14</v>
      </c>
      <c r="B111" s="2" t="s">
        <v>903</v>
      </c>
      <c r="C111" s="2"/>
      <c r="D111" s="120">
        <v>6489</v>
      </c>
      <c r="E111" s="20"/>
      <c r="F111" s="2" t="s">
        <v>773</v>
      </c>
    </row>
    <row r="112" spans="1:6" s="5" customFormat="1" ht="12.75">
      <c r="A112" s="2">
        <v>15</v>
      </c>
      <c r="B112" s="2" t="s">
        <v>904</v>
      </c>
      <c r="C112" s="2"/>
      <c r="D112" s="120">
        <v>1417</v>
      </c>
      <c r="E112" s="20"/>
      <c r="F112" s="2" t="s">
        <v>773</v>
      </c>
    </row>
    <row r="113" spans="1:6" s="5" customFormat="1" ht="12.75">
      <c r="A113" s="2">
        <v>16</v>
      </c>
      <c r="B113" s="2" t="s">
        <v>772</v>
      </c>
      <c r="C113" s="2"/>
      <c r="D113" s="120">
        <v>138</v>
      </c>
      <c r="E113" s="125"/>
      <c r="F113" s="134" t="s">
        <v>773</v>
      </c>
    </row>
    <row r="114" spans="1:6" s="5" customFormat="1" ht="12.75">
      <c r="A114" s="2">
        <v>17</v>
      </c>
      <c r="B114" s="2" t="s">
        <v>772</v>
      </c>
      <c r="C114" s="2"/>
      <c r="D114" s="120">
        <v>138</v>
      </c>
      <c r="E114" s="20"/>
      <c r="F114" s="134" t="s">
        <v>773</v>
      </c>
    </row>
    <row r="115" spans="1:6" s="5" customFormat="1" ht="12.75">
      <c r="A115" s="2">
        <v>18</v>
      </c>
      <c r="B115" s="2" t="s">
        <v>772</v>
      </c>
      <c r="C115" s="2"/>
      <c r="D115" s="120">
        <v>138</v>
      </c>
      <c r="E115" s="20"/>
      <c r="F115" s="134" t="s">
        <v>773</v>
      </c>
    </row>
    <row r="116" spans="1:6" s="5" customFormat="1" ht="12.75">
      <c r="A116" s="2">
        <v>19</v>
      </c>
      <c r="B116" s="2" t="s">
        <v>774</v>
      </c>
      <c r="C116" s="2"/>
      <c r="D116" s="120">
        <v>138</v>
      </c>
      <c r="E116" s="20"/>
      <c r="F116" s="134" t="s">
        <v>773</v>
      </c>
    </row>
    <row r="117" spans="1:6" s="5" customFormat="1" ht="12.75">
      <c r="A117" s="2">
        <v>20</v>
      </c>
      <c r="B117" s="2" t="s">
        <v>775</v>
      </c>
      <c r="C117" s="2"/>
      <c r="D117" s="120">
        <v>138</v>
      </c>
      <c r="E117" s="20"/>
      <c r="F117" s="134" t="s">
        <v>773</v>
      </c>
    </row>
    <row r="118" spans="1:6" s="5" customFormat="1" ht="12.75">
      <c r="A118" s="2">
        <v>21</v>
      </c>
      <c r="B118" s="2" t="s">
        <v>775</v>
      </c>
      <c r="C118" s="2"/>
      <c r="D118" s="120">
        <v>138</v>
      </c>
      <c r="E118" s="20"/>
      <c r="F118" s="134" t="s">
        <v>773</v>
      </c>
    </row>
    <row r="119" spans="1:6" s="5" customFormat="1" ht="12.75">
      <c r="A119" s="95"/>
      <c r="B119" s="4" t="s">
        <v>38</v>
      </c>
      <c r="C119" s="2"/>
      <c r="D119" s="121">
        <f>SUM(D98:D118)</f>
        <v>1276502</v>
      </c>
      <c r="E119" s="20"/>
      <c r="F119" s="134"/>
    </row>
    <row r="120" spans="1:6" ht="12.75" customHeight="1">
      <c r="A120" s="165" t="s">
        <v>126</v>
      </c>
      <c r="B120" s="212" t="s">
        <v>142</v>
      </c>
      <c r="C120" s="212"/>
      <c r="D120" s="212"/>
      <c r="E120" s="212"/>
      <c r="F120" s="166" t="s">
        <v>762</v>
      </c>
    </row>
    <row r="121" spans="1:6" s="5" customFormat="1" ht="25.5">
      <c r="A121" s="95">
        <v>1</v>
      </c>
      <c r="B121" s="2" t="s">
        <v>763</v>
      </c>
      <c r="C121" s="2"/>
      <c r="D121" s="29">
        <v>67300</v>
      </c>
      <c r="E121" s="125" t="s">
        <v>764</v>
      </c>
      <c r="F121" s="134" t="s">
        <v>765</v>
      </c>
    </row>
    <row r="122" spans="1:6" s="5" customFormat="1" ht="12.75">
      <c r="A122" s="95"/>
      <c r="B122" s="4" t="s">
        <v>38</v>
      </c>
      <c r="C122" s="2"/>
      <c r="D122" s="89">
        <f>SUM(D121)</f>
        <v>67300</v>
      </c>
      <c r="E122" s="20"/>
      <c r="F122" s="134"/>
    </row>
    <row r="123" spans="1:6" ht="12.75" customHeight="1">
      <c r="A123" s="165" t="s">
        <v>127</v>
      </c>
      <c r="B123" s="212" t="s">
        <v>143</v>
      </c>
      <c r="C123" s="212"/>
      <c r="D123" s="212"/>
      <c r="E123" s="212"/>
      <c r="F123" s="166" t="s">
        <v>866</v>
      </c>
    </row>
    <row r="124" spans="1:6" ht="12.75">
      <c r="A124" s="95">
        <v>1</v>
      </c>
      <c r="B124" s="2" t="s">
        <v>730</v>
      </c>
      <c r="C124" s="1">
        <v>1920</v>
      </c>
      <c r="D124" s="29">
        <v>350000</v>
      </c>
      <c r="E124" s="44" t="s">
        <v>731</v>
      </c>
      <c r="F124" s="134" t="s">
        <v>732</v>
      </c>
    </row>
    <row r="125" spans="1:6" ht="12.75">
      <c r="A125" s="95">
        <v>2</v>
      </c>
      <c r="B125" s="2" t="s">
        <v>733</v>
      </c>
      <c r="C125" s="1">
        <v>1985</v>
      </c>
      <c r="D125" s="29">
        <v>86000</v>
      </c>
      <c r="E125" s="44" t="s">
        <v>734</v>
      </c>
      <c r="F125" s="134" t="s">
        <v>732</v>
      </c>
    </row>
    <row r="126" spans="1:6" ht="12.75">
      <c r="A126" s="95">
        <v>3</v>
      </c>
      <c r="B126" s="2" t="s">
        <v>735</v>
      </c>
      <c r="C126" s="1">
        <v>1992</v>
      </c>
      <c r="D126" s="29">
        <v>356606</v>
      </c>
      <c r="E126" s="44" t="s">
        <v>736</v>
      </c>
      <c r="F126" s="134" t="s">
        <v>737</v>
      </c>
    </row>
    <row r="127" spans="1:6" ht="12.75">
      <c r="A127" s="95">
        <v>4</v>
      </c>
      <c r="B127" s="2" t="s">
        <v>738</v>
      </c>
      <c r="C127" s="1">
        <v>1964</v>
      </c>
      <c r="D127" s="29">
        <v>55000</v>
      </c>
      <c r="E127" s="44" t="s">
        <v>736</v>
      </c>
      <c r="F127" s="134" t="s">
        <v>739</v>
      </c>
    </row>
    <row r="128" spans="1:6" ht="12.75">
      <c r="A128" s="95">
        <v>5</v>
      </c>
      <c r="B128" s="2" t="s">
        <v>740</v>
      </c>
      <c r="C128" s="1">
        <v>2004</v>
      </c>
      <c r="D128" s="29">
        <v>469780</v>
      </c>
      <c r="E128" s="44" t="s">
        <v>741</v>
      </c>
      <c r="F128" s="134" t="s">
        <v>742</v>
      </c>
    </row>
    <row r="129" spans="1:6" ht="12.75">
      <c r="A129" s="214" t="s">
        <v>488</v>
      </c>
      <c r="B129" s="215"/>
      <c r="C129" s="204"/>
      <c r="D129" s="89">
        <f>SUM(D124:D128)</f>
        <v>1317386</v>
      </c>
      <c r="E129" s="51"/>
      <c r="F129" s="134"/>
    </row>
    <row r="130" spans="1:6" ht="12.75" customHeight="1">
      <c r="A130" s="165" t="s">
        <v>128</v>
      </c>
      <c r="B130" s="212" t="s">
        <v>144</v>
      </c>
      <c r="C130" s="212"/>
      <c r="D130" s="212"/>
      <c r="E130" s="212"/>
      <c r="F130" s="166" t="s">
        <v>690</v>
      </c>
    </row>
    <row r="131" spans="1:6" s="5" customFormat="1" ht="25.5">
      <c r="A131" s="95">
        <v>1</v>
      </c>
      <c r="B131" s="2" t="s">
        <v>691</v>
      </c>
      <c r="C131" s="2">
        <v>1913</v>
      </c>
      <c r="D131" s="29">
        <v>164688.06</v>
      </c>
      <c r="E131" s="125" t="s">
        <v>692</v>
      </c>
      <c r="F131" s="134" t="s">
        <v>693</v>
      </c>
    </row>
    <row r="132" spans="1:6" s="5" customFormat="1" ht="12.75">
      <c r="A132" s="95">
        <v>2</v>
      </c>
      <c r="B132" s="2" t="s">
        <v>694</v>
      </c>
      <c r="C132" s="2">
        <v>1987</v>
      </c>
      <c r="D132" s="29">
        <v>285997.1</v>
      </c>
      <c r="E132" s="20" t="s">
        <v>695</v>
      </c>
      <c r="F132" s="134" t="s">
        <v>693</v>
      </c>
    </row>
    <row r="133" spans="1:6" s="5" customFormat="1" ht="12.75">
      <c r="A133" s="95">
        <v>3</v>
      </c>
      <c r="B133" s="2" t="s">
        <v>696</v>
      </c>
      <c r="C133" s="2">
        <v>1973</v>
      </c>
      <c r="D133" s="29">
        <v>18937.6</v>
      </c>
      <c r="E133" s="20"/>
      <c r="F133" s="134" t="s">
        <v>693</v>
      </c>
    </row>
    <row r="134" spans="1:6" s="5" customFormat="1" ht="12.75">
      <c r="A134" s="95">
        <v>4</v>
      </c>
      <c r="B134" s="2" t="s">
        <v>697</v>
      </c>
      <c r="C134" s="2">
        <v>1913</v>
      </c>
      <c r="D134" s="29">
        <v>12202.1</v>
      </c>
      <c r="E134" s="20"/>
      <c r="F134" s="134" t="s">
        <v>693</v>
      </c>
    </row>
    <row r="135" spans="1:6" s="5" customFormat="1" ht="12.75">
      <c r="A135" s="95">
        <v>5</v>
      </c>
      <c r="B135" s="2" t="s">
        <v>64</v>
      </c>
      <c r="C135" s="2">
        <v>1913</v>
      </c>
      <c r="D135" s="29">
        <v>33668.5</v>
      </c>
      <c r="E135" s="20"/>
      <c r="F135" s="134" t="s">
        <v>693</v>
      </c>
    </row>
    <row r="136" spans="1:6" s="5" customFormat="1" ht="12.75">
      <c r="A136" s="95">
        <v>6</v>
      </c>
      <c r="B136" s="2" t="s">
        <v>698</v>
      </c>
      <c r="C136" s="2">
        <v>1913</v>
      </c>
      <c r="D136" s="29">
        <v>6339.8</v>
      </c>
      <c r="E136" s="20"/>
      <c r="F136" s="134" t="s">
        <v>693</v>
      </c>
    </row>
    <row r="137" spans="1:6" s="5" customFormat="1" ht="12.75">
      <c r="A137" s="95">
        <v>7</v>
      </c>
      <c r="B137" s="2" t="s">
        <v>411</v>
      </c>
      <c r="C137" s="2">
        <v>1973</v>
      </c>
      <c r="D137" s="29">
        <v>12856.8</v>
      </c>
      <c r="E137" s="20"/>
      <c r="F137" s="134" t="s">
        <v>693</v>
      </c>
    </row>
    <row r="138" spans="1:6" s="5" customFormat="1" ht="12.75">
      <c r="A138" s="95"/>
      <c r="B138" s="4" t="s">
        <v>38</v>
      </c>
      <c r="C138" s="2"/>
      <c r="D138" s="89">
        <f>SUM(D131:D137)</f>
        <v>534689.96</v>
      </c>
      <c r="E138" s="20"/>
      <c r="F138" s="134"/>
    </row>
    <row r="139" spans="1:6" s="5" customFormat="1" ht="12.75" customHeight="1">
      <c r="A139" s="165" t="s">
        <v>129</v>
      </c>
      <c r="B139" s="212" t="s">
        <v>145</v>
      </c>
      <c r="C139" s="212"/>
      <c r="D139" s="212"/>
      <c r="E139" s="212"/>
      <c r="F139" s="166" t="s">
        <v>513</v>
      </c>
    </row>
    <row r="140" spans="1:6" ht="12.75">
      <c r="A140" s="93">
        <v>1</v>
      </c>
      <c r="B140" s="38" t="s">
        <v>614</v>
      </c>
      <c r="C140" s="36" t="s">
        <v>615</v>
      </c>
      <c r="D140" s="37">
        <v>942792</v>
      </c>
      <c r="E140" s="38"/>
      <c r="F140" s="133"/>
    </row>
    <row r="141" spans="1:6" ht="12.75">
      <c r="A141" s="93">
        <v>2</v>
      </c>
      <c r="B141" s="38" t="s">
        <v>616</v>
      </c>
      <c r="C141" s="36">
        <v>1982</v>
      </c>
      <c r="D141" s="37">
        <v>83932</v>
      </c>
      <c r="E141" s="38"/>
      <c r="F141" s="133"/>
    </row>
    <row r="142" spans="1:6" ht="12.75">
      <c r="A142" s="93">
        <v>3</v>
      </c>
      <c r="B142" s="38" t="s">
        <v>617</v>
      </c>
      <c r="C142" s="36">
        <v>1974</v>
      </c>
      <c r="D142" s="37">
        <v>4062</v>
      </c>
      <c r="E142" s="38"/>
      <c r="F142" s="133"/>
    </row>
    <row r="143" spans="1:6" ht="12.75">
      <c r="A143" s="93">
        <v>4</v>
      </c>
      <c r="B143" s="38" t="s">
        <v>324</v>
      </c>
      <c r="C143" s="36" t="s">
        <v>615</v>
      </c>
      <c r="D143" s="37">
        <v>16753</v>
      </c>
      <c r="E143" s="38"/>
      <c r="F143" s="133"/>
    </row>
    <row r="144" spans="1:6" ht="12.75">
      <c r="A144" s="93">
        <v>5</v>
      </c>
      <c r="B144" s="38" t="s">
        <v>64</v>
      </c>
      <c r="C144" s="36">
        <v>1953</v>
      </c>
      <c r="D144" s="37">
        <v>1574</v>
      </c>
      <c r="E144" s="38"/>
      <c r="F144" s="133"/>
    </row>
    <row r="145" spans="1:6" ht="12.75">
      <c r="A145" s="93">
        <v>6</v>
      </c>
      <c r="B145" s="38" t="s">
        <v>618</v>
      </c>
      <c r="C145" s="36">
        <v>1974</v>
      </c>
      <c r="D145" s="37">
        <v>1574</v>
      </c>
      <c r="E145" s="38"/>
      <c r="F145" s="133"/>
    </row>
    <row r="146" spans="1:6" ht="12.75">
      <c r="A146" s="93">
        <v>7</v>
      </c>
      <c r="B146" s="38" t="s">
        <v>268</v>
      </c>
      <c r="C146" s="36">
        <v>1974</v>
      </c>
      <c r="D146" s="37">
        <v>1911</v>
      </c>
      <c r="E146" s="38"/>
      <c r="F146" s="133"/>
    </row>
    <row r="147" spans="1:6" ht="12.75">
      <c r="A147" s="93"/>
      <c r="B147" s="4" t="s">
        <v>38</v>
      </c>
      <c r="C147" s="36"/>
      <c r="D147" s="89">
        <f>SUM(D140:D146)</f>
        <v>1052598</v>
      </c>
      <c r="E147" s="38"/>
      <c r="F147" s="133"/>
    </row>
    <row r="148" spans="1:6" s="5" customFormat="1" ht="12.75" customHeight="1">
      <c r="A148" s="165" t="s">
        <v>130</v>
      </c>
      <c r="B148" s="212" t="s">
        <v>146</v>
      </c>
      <c r="C148" s="212"/>
      <c r="D148" s="212"/>
      <c r="E148" s="212"/>
      <c r="F148" s="166" t="s">
        <v>833</v>
      </c>
    </row>
    <row r="149" spans="1:6" ht="38.25">
      <c r="A149" s="93">
        <v>1</v>
      </c>
      <c r="B149" s="26" t="s">
        <v>151</v>
      </c>
      <c r="C149" s="36">
        <v>1974</v>
      </c>
      <c r="D149" s="37">
        <v>26033.11</v>
      </c>
      <c r="E149" s="43" t="s">
        <v>836</v>
      </c>
      <c r="F149" s="133" t="s">
        <v>837</v>
      </c>
    </row>
    <row r="150" spans="1:6" ht="12.75">
      <c r="A150" s="93">
        <v>2</v>
      </c>
      <c r="B150" s="26" t="s">
        <v>834</v>
      </c>
      <c r="C150" s="36">
        <v>1974</v>
      </c>
      <c r="D150" s="37">
        <v>23791.09</v>
      </c>
      <c r="E150" s="38"/>
      <c r="F150" s="133"/>
    </row>
    <row r="151" spans="1:6" ht="12.75">
      <c r="A151" s="93">
        <v>3</v>
      </c>
      <c r="B151" s="26" t="s">
        <v>835</v>
      </c>
      <c r="C151" s="36">
        <v>1974</v>
      </c>
      <c r="D151" s="37">
        <v>4577.94</v>
      </c>
      <c r="E151" s="38"/>
      <c r="F151" s="133"/>
    </row>
    <row r="152" spans="1:6" ht="12.75">
      <c r="A152" s="93"/>
      <c r="B152" s="4" t="s">
        <v>38</v>
      </c>
      <c r="C152" s="36"/>
      <c r="D152" s="122">
        <f>SUM(D149:D151)</f>
        <v>54402.14</v>
      </c>
      <c r="E152" s="38"/>
      <c r="F152" s="133"/>
    </row>
    <row r="153" spans="1:6" ht="12.75" customHeight="1">
      <c r="A153" s="165" t="s">
        <v>131</v>
      </c>
      <c r="B153" s="212" t="s">
        <v>147</v>
      </c>
      <c r="C153" s="212"/>
      <c r="D153" s="212"/>
      <c r="E153" s="212"/>
      <c r="F153" s="166" t="s">
        <v>150</v>
      </c>
    </row>
    <row r="154" spans="1:6" ht="76.5">
      <c r="A154" s="98">
        <v>1</v>
      </c>
      <c r="B154" s="58" t="s">
        <v>151</v>
      </c>
      <c r="C154" s="58" t="s">
        <v>152</v>
      </c>
      <c r="D154" s="86" t="s">
        <v>760</v>
      </c>
      <c r="E154" s="58" t="s">
        <v>153</v>
      </c>
      <c r="F154" s="137" t="s">
        <v>154</v>
      </c>
    </row>
    <row r="155" spans="1:6" ht="63.75">
      <c r="A155" s="98" t="s">
        <v>165</v>
      </c>
      <c r="B155" s="58" t="s">
        <v>155</v>
      </c>
      <c r="C155" s="58" t="s">
        <v>157</v>
      </c>
      <c r="D155" s="86" t="s">
        <v>160</v>
      </c>
      <c r="E155" s="58" t="s">
        <v>162</v>
      </c>
      <c r="F155" s="137" t="s">
        <v>163</v>
      </c>
    </row>
    <row r="156" spans="1:6" ht="51">
      <c r="A156" s="98"/>
      <c r="B156" s="58"/>
      <c r="C156" s="58" t="s">
        <v>158</v>
      </c>
      <c r="D156" s="86" t="s">
        <v>161</v>
      </c>
      <c r="E156" s="58"/>
      <c r="F156" s="137" t="s">
        <v>164</v>
      </c>
    </row>
    <row r="157" spans="1:6" ht="38.25">
      <c r="A157" s="98"/>
      <c r="B157" s="58"/>
      <c r="C157" s="58" t="s">
        <v>159</v>
      </c>
      <c r="D157" s="86" t="s">
        <v>761</v>
      </c>
      <c r="E157" s="58"/>
      <c r="F157" s="137"/>
    </row>
    <row r="158" spans="1:6" ht="12.75">
      <c r="A158" s="98"/>
      <c r="B158" s="60" t="s">
        <v>156</v>
      </c>
      <c r="C158" s="58"/>
      <c r="D158" s="91">
        <v>891916.35</v>
      </c>
      <c r="E158" s="58"/>
      <c r="F158" s="137"/>
    </row>
    <row r="159" spans="1:6" s="5" customFormat="1" ht="12.75" customHeight="1" thickBot="1">
      <c r="A159" s="167">
        <v>20</v>
      </c>
      <c r="B159" s="205" t="s">
        <v>636</v>
      </c>
      <c r="C159" s="205"/>
      <c r="D159" s="205"/>
      <c r="E159" s="205"/>
      <c r="F159" s="168" t="s">
        <v>627</v>
      </c>
    </row>
    <row r="161" ht="13.5" thickBot="1"/>
    <row r="162" spans="2:4" ht="18" customHeight="1" thickBot="1">
      <c r="B162" s="138" t="s">
        <v>867</v>
      </c>
      <c r="C162" s="207">
        <f>SUM(D158,D152,D147,D129,D122,D119,D96,D82,D72,D65,D60,D50,D32,D26,D10,D7,D138)</f>
        <v>27902168.94</v>
      </c>
      <c r="D162" s="208"/>
    </row>
  </sheetData>
  <mergeCells count="23">
    <mergeCell ref="B153:E153"/>
    <mergeCell ref="B148:E148"/>
    <mergeCell ref="B139:E139"/>
    <mergeCell ref="B159:E159"/>
    <mergeCell ref="B130:E130"/>
    <mergeCell ref="B123:E123"/>
    <mergeCell ref="B120:E120"/>
    <mergeCell ref="B97:E97"/>
    <mergeCell ref="A129:C129"/>
    <mergeCell ref="B73:E73"/>
    <mergeCell ref="B66:E66"/>
    <mergeCell ref="B62:E62"/>
    <mergeCell ref="B61:E61"/>
    <mergeCell ref="C162:D162"/>
    <mergeCell ref="A2:D2"/>
    <mergeCell ref="B5:E5"/>
    <mergeCell ref="B27:E27"/>
    <mergeCell ref="B11:E11"/>
    <mergeCell ref="B8:E8"/>
    <mergeCell ref="B83:E83"/>
    <mergeCell ref="B74:E74"/>
    <mergeCell ref="B51:E51"/>
    <mergeCell ref="B33:E33"/>
  </mergeCells>
  <printOptions horizontalCentered="1"/>
  <pageMargins left="0" right="0" top="1.1811023622047245" bottom="0.1968503937007874" header="0.5118110236220472" footer="0.5118110236220472"/>
  <pageSetup horizontalDpi="600" verticalDpi="600" orientation="landscape" paperSize="9" scale="80" r:id="rId1"/>
  <rowBreaks count="5" manualBreakCount="5">
    <brk id="26" max="5" man="1"/>
    <brk id="50" max="5" man="1"/>
    <brk id="72" max="5" man="1"/>
    <brk id="96" max="5" man="1"/>
    <brk id="1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4"/>
  <sheetViews>
    <sheetView workbookViewId="0" topLeftCell="A1">
      <selection activeCell="A2" sqref="A2:D2"/>
    </sheetView>
  </sheetViews>
  <sheetFormatPr defaultColWidth="9.140625" defaultRowHeight="12.75"/>
  <cols>
    <col min="1" max="1" width="4.7109375" style="19" customWidth="1"/>
    <col min="2" max="2" width="45.8515625" style="6" customWidth="1"/>
    <col min="3" max="3" width="13.7109375" style="19" customWidth="1"/>
    <col min="4" max="4" width="22.421875" style="30" customWidth="1"/>
    <col min="5" max="5" width="12.7109375" style="6" customWidth="1"/>
    <col min="6" max="6" width="10.140625" style="6" bestFit="1" customWidth="1"/>
    <col min="7" max="16384" width="9.140625" style="6" customWidth="1"/>
  </cols>
  <sheetData>
    <row r="1" ht="13.5" thickBot="1">
      <c r="D1" s="30" t="s">
        <v>43</v>
      </c>
    </row>
    <row r="2" spans="1:4" ht="16.5" thickBot="1">
      <c r="A2" s="206" t="s">
        <v>881</v>
      </c>
      <c r="B2" s="216"/>
      <c r="C2" s="216"/>
      <c r="D2" s="217"/>
    </row>
    <row r="3" ht="13.5" thickBot="1"/>
    <row r="4" spans="1:4" ht="12.75">
      <c r="A4" s="218" t="s">
        <v>889</v>
      </c>
      <c r="B4" s="219"/>
      <c r="C4" s="219"/>
      <c r="D4" s="220"/>
    </row>
    <row r="5" spans="1:4" ht="25.5">
      <c r="A5" s="169" t="s">
        <v>9</v>
      </c>
      <c r="B5" s="163" t="s">
        <v>10</v>
      </c>
      <c r="C5" s="170" t="s">
        <v>11</v>
      </c>
      <c r="D5" s="171" t="s">
        <v>12</v>
      </c>
    </row>
    <row r="6" spans="1:4" ht="12.75">
      <c r="A6" s="165" t="str">
        <f>budynki!A5</f>
        <v>1.</v>
      </c>
      <c r="B6" s="212" t="str">
        <f>budynki!B5</f>
        <v> Starostwo Powiatowe</v>
      </c>
      <c r="C6" s="212"/>
      <c r="D6" s="221"/>
    </row>
    <row r="7" spans="1:4" ht="12.75">
      <c r="A7" s="93">
        <v>1</v>
      </c>
      <c r="B7" s="38" t="s">
        <v>525</v>
      </c>
      <c r="C7" s="36"/>
      <c r="D7" s="94">
        <v>5100</v>
      </c>
    </row>
    <row r="8" spans="1:4" ht="12.75">
      <c r="A8" s="93">
        <v>2</v>
      </c>
      <c r="B8" s="38" t="s">
        <v>526</v>
      </c>
      <c r="C8" s="36"/>
      <c r="D8" s="94">
        <v>5199.96</v>
      </c>
    </row>
    <row r="9" spans="1:4" ht="12.75">
      <c r="A9" s="93">
        <v>3</v>
      </c>
      <c r="B9" s="38" t="s">
        <v>527</v>
      </c>
      <c r="C9" s="36"/>
      <c r="D9" s="94">
        <v>1977.96</v>
      </c>
    </row>
    <row r="10" spans="1:4" ht="12.75">
      <c r="A10" s="93">
        <v>4</v>
      </c>
      <c r="B10" s="26" t="s">
        <v>529</v>
      </c>
      <c r="C10" s="36"/>
      <c r="D10" s="94">
        <v>3954.06</v>
      </c>
    </row>
    <row r="11" spans="1:4" ht="12.75">
      <c r="A11" s="93">
        <v>5</v>
      </c>
      <c r="B11" s="26" t="s">
        <v>530</v>
      </c>
      <c r="C11" s="36"/>
      <c r="D11" s="94">
        <v>588.77</v>
      </c>
    </row>
    <row r="12" spans="1:4" ht="12.75">
      <c r="A12" s="93">
        <v>6</v>
      </c>
      <c r="B12" s="26" t="s">
        <v>531</v>
      </c>
      <c r="C12" s="36"/>
      <c r="D12" s="94">
        <v>3462.95</v>
      </c>
    </row>
    <row r="13" spans="1:4" ht="12.75">
      <c r="A13" s="93">
        <v>7</v>
      </c>
      <c r="B13" s="26" t="s">
        <v>532</v>
      </c>
      <c r="C13" s="36"/>
      <c r="D13" s="94">
        <v>1019.51</v>
      </c>
    </row>
    <row r="14" spans="1:4" ht="12.75">
      <c r="A14" s="93">
        <v>8</v>
      </c>
      <c r="B14" s="26" t="s">
        <v>71</v>
      </c>
      <c r="C14" s="36"/>
      <c r="D14" s="94">
        <v>3301.77</v>
      </c>
    </row>
    <row r="15" spans="1:4" ht="12.75">
      <c r="A15" s="93">
        <v>9</v>
      </c>
      <c r="B15" s="26" t="s">
        <v>71</v>
      </c>
      <c r="C15" s="36"/>
      <c r="D15" s="94">
        <v>7977.27</v>
      </c>
    </row>
    <row r="16" spans="1:4" ht="12.75">
      <c r="A16" s="93">
        <v>10</v>
      </c>
      <c r="B16" s="26" t="s">
        <v>533</v>
      </c>
      <c r="C16" s="36"/>
      <c r="D16" s="94">
        <v>9631.08</v>
      </c>
    </row>
    <row r="17" spans="1:4" ht="12.75">
      <c r="A17" s="93">
        <v>11</v>
      </c>
      <c r="B17" s="26" t="s">
        <v>534</v>
      </c>
      <c r="C17" s="36"/>
      <c r="D17" s="94">
        <v>29185.74</v>
      </c>
    </row>
    <row r="18" spans="1:4" ht="12.75">
      <c r="A18" s="93">
        <v>12</v>
      </c>
      <c r="B18" s="26" t="s">
        <v>535</v>
      </c>
      <c r="C18" s="36"/>
      <c r="D18" s="94">
        <v>12424.48</v>
      </c>
    </row>
    <row r="19" spans="1:4" ht="12.75">
      <c r="A19" s="93">
        <v>13</v>
      </c>
      <c r="B19" s="26" t="s">
        <v>536</v>
      </c>
      <c r="C19" s="36"/>
      <c r="D19" s="94">
        <v>8903.36</v>
      </c>
    </row>
    <row r="20" spans="1:4" ht="12.75">
      <c r="A20" s="93">
        <v>14</v>
      </c>
      <c r="B20" s="26" t="s">
        <v>537</v>
      </c>
      <c r="C20" s="36"/>
      <c r="D20" s="94">
        <v>1771.44</v>
      </c>
    </row>
    <row r="21" spans="1:4" ht="12.75">
      <c r="A21" s="93">
        <v>15</v>
      </c>
      <c r="B21" s="26" t="s">
        <v>538</v>
      </c>
      <c r="C21" s="36"/>
      <c r="D21" s="94">
        <v>1272.5</v>
      </c>
    </row>
    <row r="22" spans="1:4" ht="12.75">
      <c r="A22" s="93">
        <v>16</v>
      </c>
      <c r="B22" s="26" t="s">
        <v>539</v>
      </c>
      <c r="C22" s="36"/>
      <c r="D22" s="94">
        <v>4631.86</v>
      </c>
    </row>
    <row r="23" spans="1:4" ht="12.75">
      <c r="A23" s="93">
        <v>17</v>
      </c>
      <c r="B23" s="26" t="s">
        <v>71</v>
      </c>
      <c r="C23" s="36"/>
      <c r="D23" s="94">
        <v>3477</v>
      </c>
    </row>
    <row r="24" spans="1:4" ht="12.75">
      <c r="A24" s="93">
        <v>18</v>
      </c>
      <c r="B24" s="26" t="s">
        <v>71</v>
      </c>
      <c r="C24" s="36"/>
      <c r="D24" s="94">
        <v>3050</v>
      </c>
    </row>
    <row r="25" spans="1:4" ht="12.75">
      <c r="A25" s="93">
        <v>19</v>
      </c>
      <c r="B25" s="26" t="s">
        <v>540</v>
      </c>
      <c r="C25" s="36"/>
      <c r="D25" s="94">
        <v>769.66</v>
      </c>
    </row>
    <row r="26" spans="1:4" ht="12.75">
      <c r="A26" s="93">
        <v>20</v>
      </c>
      <c r="B26" s="26" t="s">
        <v>541</v>
      </c>
      <c r="C26" s="36"/>
      <c r="D26" s="94">
        <v>3450.16</v>
      </c>
    </row>
    <row r="27" spans="1:4" ht="12.75">
      <c r="A27" s="93">
        <v>21</v>
      </c>
      <c r="B27" s="26" t="s">
        <v>542</v>
      </c>
      <c r="C27" s="36"/>
      <c r="D27" s="94">
        <v>19646.1</v>
      </c>
    </row>
    <row r="28" spans="1:4" ht="12.75">
      <c r="A28" s="93">
        <v>22</v>
      </c>
      <c r="B28" s="26" t="s">
        <v>543</v>
      </c>
      <c r="C28" s="36"/>
      <c r="D28" s="94">
        <v>2550</v>
      </c>
    </row>
    <row r="29" spans="1:4" ht="12.75">
      <c r="A29" s="93">
        <v>23</v>
      </c>
      <c r="B29" s="26" t="s">
        <v>544</v>
      </c>
      <c r="C29" s="36"/>
      <c r="D29" s="94">
        <v>4056</v>
      </c>
    </row>
    <row r="30" spans="1:4" ht="12.75">
      <c r="A30" s="93">
        <v>24</v>
      </c>
      <c r="B30" s="26" t="s">
        <v>545</v>
      </c>
      <c r="C30" s="36"/>
      <c r="D30" s="94">
        <v>427</v>
      </c>
    </row>
    <row r="31" spans="1:4" ht="12.75">
      <c r="A31" s="93">
        <v>25</v>
      </c>
      <c r="B31" s="26" t="s">
        <v>546</v>
      </c>
      <c r="C31" s="36"/>
      <c r="D31" s="94">
        <v>689</v>
      </c>
    </row>
    <row r="32" spans="1:4" ht="12.75">
      <c r="A32" s="93">
        <v>26</v>
      </c>
      <c r="B32" s="26" t="s">
        <v>71</v>
      </c>
      <c r="C32" s="36"/>
      <c r="D32" s="94">
        <v>1708</v>
      </c>
    </row>
    <row r="33" spans="1:4" ht="12.75">
      <c r="A33" s="93">
        <v>27</v>
      </c>
      <c r="B33" s="26" t="s">
        <v>547</v>
      </c>
      <c r="C33" s="36"/>
      <c r="D33" s="94">
        <v>8730</v>
      </c>
    </row>
    <row r="34" spans="1:4" ht="12.75">
      <c r="A34" s="93">
        <v>28</v>
      </c>
      <c r="B34" s="26" t="s">
        <v>548</v>
      </c>
      <c r="C34" s="36"/>
      <c r="D34" s="94">
        <v>4499.99</v>
      </c>
    </row>
    <row r="35" spans="1:4" ht="12.75">
      <c r="A35" s="93">
        <v>29</v>
      </c>
      <c r="B35" s="26" t="s">
        <v>549</v>
      </c>
      <c r="C35" s="36"/>
      <c r="D35" s="94">
        <v>14860</v>
      </c>
    </row>
    <row r="36" spans="1:4" ht="12.75">
      <c r="A36" s="93">
        <v>30</v>
      </c>
      <c r="B36" s="26" t="s">
        <v>550</v>
      </c>
      <c r="C36" s="36"/>
      <c r="D36" s="94">
        <v>38430</v>
      </c>
    </row>
    <row r="37" spans="1:4" ht="12.75">
      <c r="A37" s="93">
        <v>31</v>
      </c>
      <c r="B37" s="26" t="s">
        <v>551</v>
      </c>
      <c r="C37" s="36"/>
      <c r="D37" s="94">
        <v>1400</v>
      </c>
    </row>
    <row r="38" spans="1:4" ht="12.75">
      <c r="A38" s="93">
        <v>32</v>
      </c>
      <c r="B38" s="26" t="s">
        <v>552</v>
      </c>
      <c r="C38" s="36"/>
      <c r="D38" s="94">
        <v>15856</v>
      </c>
    </row>
    <row r="39" spans="1:4" ht="12.75">
      <c r="A39" s="93">
        <v>33</v>
      </c>
      <c r="B39" s="26" t="s">
        <v>553</v>
      </c>
      <c r="C39" s="36"/>
      <c r="D39" s="94">
        <v>4057.72</v>
      </c>
    </row>
    <row r="40" spans="1:4" ht="12.75">
      <c r="A40" s="93">
        <v>34</v>
      </c>
      <c r="B40" s="26" t="s">
        <v>554</v>
      </c>
      <c r="C40" s="36"/>
      <c r="D40" s="94">
        <v>4709.2</v>
      </c>
    </row>
    <row r="41" spans="1:4" ht="12.75">
      <c r="A41" s="93">
        <v>35</v>
      </c>
      <c r="B41" s="26" t="s">
        <v>555</v>
      </c>
      <c r="C41" s="36"/>
      <c r="D41" s="94">
        <v>500</v>
      </c>
    </row>
    <row r="42" spans="1:4" ht="12.75">
      <c r="A42" s="93">
        <v>36</v>
      </c>
      <c r="B42" s="26" t="s">
        <v>556</v>
      </c>
      <c r="C42" s="36"/>
      <c r="D42" s="94">
        <v>2109.38</v>
      </c>
    </row>
    <row r="43" spans="1:4" ht="12.75">
      <c r="A43" s="93">
        <v>37</v>
      </c>
      <c r="B43" s="26" t="s">
        <v>557</v>
      </c>
      <c r="C43" s="36"/>
      <c r="D43" s="94">
        <v>2986.56</v>
      </c>
    </row>
    <row r="44" spans="1:4" ht="12.75">
      <c r="A44" s="93">
        <v>38</v>
      </c>
      <c r="B44" s="26" t="s">
        <v>558</v>
      </c>
      <c r="C44" s="36"/>
      <c r="D44" s="94">
        <v>7959.28</v>
      </c>
    </row>
    <row r="45" spans="1:4" ht="12.75">
      <c r="A45" s="93">
        <v>39</v>
      </c>
      <c r="B45" s="26" t="s">
        <v>559</v>
      </c>
      <c r="C45" s="36"/>
      <c r="D45" s="94">
        <v>6999.99</v>
      </c>
    </row>
    <row r="46" spans="1:4" ht="12.75">
      <c r="A46" s="93">
        <v>40</v>
      </c>
      <c r="B46" s="26" t="s">
        <v>528</v>
      </c>
      <c r="C46" s="36"/>
      <c r="D46" s="94">
        <v>424.99</v>
      </c>
    </row>
    <row r="47" spans="1:4" ht="12.75">
      <c r="A47" s="93">
        <v>41</v>
      </c>
      <c r="B47" s="26" t="s">
        <v>560</v>
      </c>
      <c r="C47" s="36"/>
      <c r="D47" s="94">
        <v>399</v>
      </c>
    </row>
    <row r="48" spans="1:4" ht="12.75">
      <c r="A48" s="93">
        <v>42</v>
      </c>
      <c r="B48" s="26" t="s">
        <v>561</v>
      </c>
      <c r="C48" s="36"/>
      <c r="D48" s="94">
        <v>425</v>
      </c>
    </row>
    <row r="49" spans="1:4" ht="12.75">
      <c r="A49" s="93">
        <v>43</v>
      </c>
      <c r="B49" s="26" t="s">
        <v>562</v>
      </c>
      <c r="C49" s="36"/>
      <c r="D49" s="94">
        <v>888</v>
      </c>
    </row>
    <row r="50" spans="1:4" ht="12.75">
      <c r="A50" s="93">
        <v>44</v>
      </c>
      <c r="B50" s="26" t="s">
        <v>563</v>
      </c>
      <c r="C50" s="36"/>
      <c r="D50" s="94">
        <v>2600</v>
      </c>
    </row>
    <row r="51" spans="1:4" ht="12.75">
      <c r="A51" s="93">
        <v>45</v>
      </c>
      <c r="B51" s="26" t="s">
        <v>564</v>
      </c>
      <c r="C51" s="36"/>
      <c r="D51" s="94">
        <v>15494</v>
      </c>
    </row>
    <row r="52" spans="1:4" ht="12.75">
      <c r="A52" s="93">
        <v>46</v>
      </c>
      <c r="B52" s="26" t="s">
        <v>543</v>
      </c>
      <c r="C52" s="36"/>
      <c r="D52" s="94">
        <v>3100</v>
      </c>
    </row>
    <row r="53" spans="1:4" ht="12.75">
      <c r="A53" s="93">
        <v>47</v>
      </c>
      <c r="B53" s="26" t="s">
        <v>71</v>
      </c>
      <c r="C53" s="36"/>
      <c r="D53" s="94">
        <v>3459.92</v>
      </c>
    </row>
    <row r="54" spans="1:4" ht="12.75">
      <c r="A54" s="93">
        <v>48</v>
      </c>
      <c r="B54" s="26" t="s">
        <v>543</v>
      </c>
      <c r="C54" s="36"/>
      <c r="D54" s="94">
        <v>3100</v>
      </c>
    </row>
    <row r="55" spans="1:4" ht="12.75">
      <c r="A55" s="93">
        <v>49</v>
      </c>
      <c r="B55" s="26" t="s">
        <v>543</v>
      </c>
      <c r="C55" s="36"/>
      <c r="D55" s="94">
        <v>3100</v>
      </c>
    </row>
    <row r="56" spans="1:4" ht="12.75">
      <c r="A56" s="93">
        <v>50</v>
      </c>
      <c r="B56" s="26" t="s">
        <v>565</v>
      </c>
      <c r="C56" s="36"/>
      <c r="D56" s="94">
        <v>750</v>
      </c>
    </row>
    <row r="57" spans="1:4" ht="12.75">
      <c r="A57" s="93">
        <v>51</v>
      </c>
      <c r="B57" s="26" t="s">
        <v>566</v>
      </c>
      <c r="C57" s="36"/>
      <c r="D57" s="94">
        <v>5722.34</v>
      </c>
    </row>
    <row r="58" spans="1:4" ht="12.75">
      <c r="A58" s="93">
        <v>52</v>
      </c>
      <c r="B58" s="26" t="s">
        <v>567</v>
      </c>
      <c r="C58" s="36"/>
      <c r="D58" s="94">
        <v>4571.1</v>
      </c>
    </row>
    <row r="59" spans="1:4" ht="12.75">
      <c r="A59" s="93">
        <v>53</v>
      </c>
      <c r="B59" s="26" t="s">
        <v>568</v>
      </c>
      <c r="C59" s="36"/>
      <c r="D59" s="94">
        <v>14040.36</v>
      </c>
    </row>
    <row r="60" spans="1:4" ht="12.75">
      <c r="A60" s="93">
        <v>54</v>
      </c>
      <c r="B60" s="26" t="s">
        <v>71</v>
      </c>
      <c r="C60" s="36"/>
      <c r="D60" s="94">
        <v>3973.56</v>
      </c>
    </row>
    <row r="61" spans="1:4" ht="12.75">
      <c r="A61" s="93">
        <v>55</v>
      </c>
      <c r="B61" s="26" t="s">
        <v>569</v>
      </c>
      <c r="C61" s="36"/>
      <c r="D61" s="94">
        <v>4600</v>
      </c>
    </row>
    <row r="62" spans="1:4" ht="12.75">
      <c r="A62" s="93">
        <v>56</v>
      </c>
      <c r="B62" s="26" t="s">
        <v>570</v>
      </c>
      <c r="C62" s="36"/>
      <c r="D62" s="94">
        <v>5000</v>
      </c>
    </row>
    <row r="63" spans="1:4" ht="12.75">
      <c r="A63" s="93">
        <v>57</v>
      </c>
      <c r="B63" s="26" t="s">
        <v>571</v>
      </c>
      <c r="C63" s="36"/>
      <c r="D63" s="94">
        <v>21987.2</v>
      </c>
    </row>
    <row r="64" spans="1:4" ht="12.75">
      <c r="A64" s="93">
        <v>58</v>
      </c>
      <c r="B64" s="26" t="s">
        <v>572</v>
      </c>
      <c r="C64" s="36"/>
      <c r="D64" s="94">
        <v>36574.38</v>
      </c>
    </row>
    <row r="65" spans="1:4" ht="12.75">
      <c r="A65" s="93">
        <v>59</v>
      </c>
      <c r="B65" s="26" t="s">
        <v>566</v>
      </c>
      <c r="C65" s="36"/>
      <c r="D65" s="94">
        <v>12614.8</v>
      </c>
    </row>
    <row r="66" spans="1:4" ht="12.75">
      <c r="A66" s="93">
        <v>60</v>
      </c>
      <c r="B66" s="26" t="s">
        <v>71</v>
      </c>
      <c r="C66" s="36"/>
      <c r="D66" s="94">
        <v>11336.24</v>
      </c>
    </row>
    <row r="67" spans="1:4" ht="12.75">
      <c r="A67" s="93">
        <v>61</v>
      </c>
      <c r="B67" s="26" t="s">
        <v>567</v>
      </c>
      <c r="C67" s="36"/>
      <c r="D67" s="94">
        <v>2433.19</v>
      </c>
    </row>
    <row r="68" spans="1:4" ht="12.75">
      <c r="A68" s="93">
        <v>62</v>
      </c>
      <c r="B68" s="26" t="s">
        <v>528</v>
      </c>
      <c r="C68" s="36"/>
      <c r="D68" s="94">
        <v>608.95</v>
      </c>
    </row>
    <row r="69" spans="1:4" ht="12.75">
      <c r="A69" s="93">
        <v>63</v>
      </c>
      <c r="B69" s="26" t="s">
        <v>573</v>
      </c>
      <c r="C69" s="36"/>
      <c r="D69" s="94">
        <v>717.97</v>
      </c>
    </row>
    <row r="70" spans="1:4" ht="12.75">
      <c r="A70" s="93">
        <v>64</v>
      </c>
      <c r="B70" s="26" t="s">
        <v>574</v>
      </c>
      <c r="C70" s="36"/>
      <c r="D70" s="94">
        <v>1108.87</v>
      </c>
    </row>
    <row r="71" spans="1:4" ht="12.75">
      <c r="A71" s="93">
        <v>65</v>
      </c>
      <c r="B71" s="26" t="s">
        <v>575</v>
      </c>
      <c r="C71" s="36"/>
      <c r="D71" s="94">
        <v>1981.08</v>
      </c>
    </row>
    <row r="72" spans="1:4" ht="12.75">
      <c r="A72" s="93">
        <v>66</v>
      </c>
      <c r="B72" s="26" t="s">
        <v>576</v>
      </c>
      <c r="C72" s="36"/>
      <c r="D72" s="94">
        <v>574.71</v>
      </c>
    </row>
    <row r="73" spans="1:4" ht="12.75">
      <c r="A73" s="93">
        <v>67</v>
      </c>
      <c r="B73" s="26" t="s">
        <v>577</v>
      </c>
      <c r="C73" s="36"/>
      <c r="D73" s="94">
        <v>3097.92</v>
      </c>
    </row>
    <row r="74" spans="1:4" ht="12.75">
      <c r="A74" s="93">
        <v>68</v>
      </c>
      <c r="B74" s="26" t="s">
        <v>578</v>
      </c>
      <c r="C74" s="36"/>
      <c r="D74" s="94">
        <v>2049.6</v>
      </c>
    </row>
    <row r="75" spans="1:4" ht="12.75">
      <c r="A75" s="93">
        <v>69</v>
      </c>
      <c r="B75" s="26" t="s">
        <v>579</v>
      </c>
      <c r="C75" s="36"/>
      <c r="D75" s="94">
        <v>900</v>
      </c>
    </row>
    <row r="76" spans="1:4" ht="12.75">
      <c r="A76" s="93">
        <v>70</v>
      </c>
      <c r="B76" s="26" t="s">
        <v>71</v>
      </c>
      <c r="C76" s="36"/>
      <c r="D76" s="94">
        <v>3364</v>
      </c>
    </row>
    <row r="77" spans="1:4" ht="12.75">
      <c r="A77" s="93">
        <v>71</v>
      </c>
      <c r="B77" s="26" t="s">
        <v>559</v>
      </c>
      <c r="C77" s="36"/>
      <c r="D77" s="94">
        <v>1600.01</v>
      </c>
    </row>
    <row r="78" spans="1:4" ht="12.75">
      <c r="A78" s="93">
        <v>72</v>
      </c>
      <c r="B78" s="26" t="s">
        <v>580</v>
      </c>
      <c r="C78" s="36"/>
      <c r="D78" s="94">
        <v>2897.5</v>
      </c>
    </row>
    <row r="79" spans="1:4" ht="12.75">
      <c r="A79" s="93">
        <v>73</v>
      </c>
      <c r="B79" s="26" t="s">
        <v>581</v>
      </c>
      <c r="C79" s="36"/>
      <c r="D79" s="94">
        <v>835.7</v>
      </c>
    </row>
    <row r="80" spans="1:4" ht="12.75">
      <c r="A80" s="93">
        <v>74</v>
      </c>
      <c r="B80" s="26" t="s">
        <v>582</v>
      </c>
      <c r="C80" s="36"/>
      <c r="D80" s="94">
        <v>1981.28</v>
      </c>
    </row>
    <row r="81" spans="1:4" ht="12.75">
      <c r="A81" s="93">
        <v>75</v>
      </c>
      <c r="B81" s="26" t="s">
        <v>583</v>
      </c>
      <c r="C81" s="36"/>
      <c r="D81" s="94">
        <v>1207.8</v>
      </c>
    </row>
    <row r="82" spans="1:4" ht="12.75">
      <c r="A82" s="93">
        <v>76</v>
      </c>
      <c r="B82" s="26" t="s">
        <v>584</v>
      </c>
      <c r="C82" s="36"/>
      <c r="D82" s="94">
        <v>2356</v>
      </c>
    </row>
    <row r="83" spans="1:4" ht="12.75">
      <c r="A83" s="93">
        <v>77</v>
      </c>
      <c r="B83" s="26" t="s">
        <v>585</v>
      </c>
      <c r="C83" s="36"/>
      <c r="D83" s="94">
        <v>18666</v>
      </c>
    </row>
    <row r="84" spans="1:4" ht="12.75">
      <c r="A84" s="93">
        <v>78</v>
      </c>
      <c r="B84" s="26" t="s">
        <v>586</v>
      </c>
      <c r="C84" s="36"/>
      <c r="D84" s="94">
        <v>9272</v>
      </c>
    </row>
    <row r="85" spans="1:4" ht="12.75">
      <c r="A85" s="93">
        <v>79</v>
      </c>
      <c r="B85" s="26" t="s">
        <v>587</v>
      </c>
      <c r="C85" s="36"/>
      <c r="D85" s="94">
        <v>5819.4</v>
      </c>
    </row>
    <row r="86" spans="1:4" ht="12.75">
      <c r="A86" s="93">
        <v>80</v>
      </c>
      <c r="B86" s="26" t="s">
        <v>588</v>
      </c>
      <c r="C86" s="36"/>
      <c r="D86" s="94">
        <v>5819.4</v>
      </c>
    </row>
    <row r="87" spans="1:4" ht="12.75">
      <c r="A87" s="93">
        <v>81</v>
      </c>
      <c r="B87" s="26" t="s">
        <v>589</v>
      </c>
      <c r="C87" s="36"/>
      <c r="D87" s="94">
        <v>737.39</v>
      </c>
    </row>
    <row r="88" spans="1:4" ht="12.75">
      <c r="A88" s="93">
        <v>82</v>
      </c>
      <c r="B88" s="26" t="s">
        <v>590</v>
      </c>
      <c r="C88" s="36"/>
      <c r="D88" s="94">
        <v>1540</v>
      </c>
    </row>
    <row r="89" spans="1:4" ht="12.75">
      <c r="A89" s="93">
        <v>83</v>
      </c>
      <c r="B89" s="26" t="s">
        <v>591</v>
      </c>
      <c r="C89" s="36"/>
      <c r="D89" s="94">
        <v>770.01</v>
      </c>
    </row>
    <row r="90" spans="1:4" ht="12.75">
      <c r="A90" s="93">
        <v>84</v>
      </c>
      <c r="B90" s="26" t="s">
        <v>592</v>
      </c>
      <c r="C90" s="36"/>
      <c r="D90" s="94">
        <v>1700.01</v>
      </c>
    </row>
    <row r="91" spans="1:4" ht="12.75">
      <c r="A91" s="93">
        <v>85</v>
      </c>
      <c r="B91" s="26" t="s">
        <v>593</v>
      </c>
      <c r="C91" s="36"/>
      <c r="D91" s="94">
        <v>671.58</v>
      </c>
    </row>
    <row r="92" spans="1:4" ht="12.75">
      <c r="A92" s="93">
        <v>86</v>
      </c>
      <c r="B92" s="26" t="s">
        <v>594</v>
      </c>
      <c r="C92" s="36"/>
      <c r="D92" s="94">
        <v>2488</v>
      </c>
    </row>
    <row r="93" spans="1:4" ht="12.75">
      <c r="A93" s="93">
        <v>87</v>
      </c>
      <c r="B93" s="26" t="s">
        <v>71</v>
      </c>
      <c r="C93" s="36"/>
      <c r="D93" s="94">
        <v>3491.97</v>
      </c>
    </row>
    <row r="94" spans="1:4" ht="12.75">
      <c r="A94" s="93">
        <v>88</v>
      </c>
      <c r="B94" s="26" t="s">
        <v>595</v>
      </c>
      <c r="C94" s="36"/>
      <c r="D94" s="94">
        <v>7894.6</v>
      </c>
    </row>
    <row r="95" spans="1:4" ht="12.75">
      <c r="A95" s="93">
        <v>89</v>
      </c>
      <c r="B95" s="26" t="s">
        <v>558</v>
      </c>
      <c r="C95" s="36"/>
      <c r="D95" s="94">
        <v>16192</v>
      </c>
    </row>
    <row r="96" spans="1:4" ht="12.75">
      <c r="A96" s="93">
        <v>90</v>
      </c>
      <c r="B96" s="26" t="s">
        <v>71</v>
      </c>
      <c r="C96" s="36"/>
      <c r="D96" s="94">
        <v>7095</v>
      </c>
    </row>
    <row r="97" spans="1:4" ht="12.75">
      <c r="A97" s="93">
        <v>91</v>
      </c>
      <c r="B97" s="26" t="s">
        <v>596</v>
      </c>
      <c r="C97" s="36"/>
      <c r="D97" s="94">
        <v>21838</v>
      </c>
    </row>
    <row r="98" spans="1:4" ht="12.75">
      <c r="A98" s="93">
        <v>92</v>
      </c>
      <c r="B98" s="26" t="s">
        <v>597</v>
      </c>
      <c r="C98" s="36"/>
      <c r="D98" s="94">
        <v>3660</v>
      </c>
    </row>
    <row r="99" spans="1:4" ht="12.75">
      <c r="A99" s="93"/>
      <c r="B99" s="4" t="s">
        <v>38</v>
      </c>
      <c r="C99" s="36"/>
      <c r="D99" s="111">
        <f>SUM(D7:D98)</f>
        <v>542854.5800000001</v>
      </c>
    </row>
    <row r="100" spans="1:4" ht="12.75">
      <c r="A100" s="165" t="str">
        <f>budynki!A8</f>
        <v>2.</v>
      </c>
      <c r="B100" s="212" t="str">
        <f>budynki!B8</f>
        <v> Powiatowe Centrum Pomocy Rodzinie</v>
      </c>
      <c r="C100" s="212"/>
      <c r="D100" s="221"/>
    </row>
    <row r="101" spans="1:4" s="5" customFormat="1" ht="12.75">
      <c r="A101" s="95">
        <v>1</v>
      </c>
      <c r="B101" s="2" t="s">
        <v>89</v>
      </c>
      <c r="C101" s="1">
        <v>2003</v>
      </c>
      <c r="D101" s="31">
        <v>3221</v>
      </c>
    </row>
    <row r="102" spans="1:4" s="5" customFormat="1" ht="12.75">
      <c r="A102" s="95">
        <v>2</v>
      </c>
      <c r="B102" s="2" t="s">
        <v>90</v>
      </c>
      <c r="C102" s="1">
        <v>2004</v>
      </c>
      <c r="D102" s="31">
        <v>3499</v>
      </c>
    </row>
    <row r="103" spans="1:4" s="5" customFormat="1" ht="12.75">
      <c r="A103" s="95">
        <v>3</v>
      </c>
      <c r="B103" s="2" t="s">
        <v>91</v>
      </c>
      <c r="C103" s="1">
        <v>2004</v>
      </c>
      <c r="D103" s="31">
        <v>944</v>
      </c>
    </row>
    <row r="104" spans="1:4" s="5" customFormat="1" ht="12.75">
      <c r="A104" s="95">
        <v>4</v>
      </c>
      <c r="B104" s="2" t="s">
        <v>92</v>
      </c>
      <c r="C104" s="1">
        <v>2004</v>
      </c>
      <c r="D104" s="31">
        <v>3418</v>
      </c>
    </row>
    <row r="105" spans="1:4" s="5" customFormat="1" ht="12.75">
      <c r="A105" s="95">
        <v>5</v>
      </c>
      <c r="B105" s="2" t="s">
        <v>71</v>
      </c>
      <c r="C105" s="1">
        <v>2005</v>
      </c>
      <c r="D105" s="31">
        <v>4134</v>
      </c>
    </row>
    <row r="106" spans="1:4" s="5" customFormat="1" ht="12.75">
      <c r="A106" s="95">
        <v>6</v>
      </c>
      <c r="B106" s="2" t="s">
        <v>71</v>
      </c>
      <c r="C106" s="1">
        <v>2005</v>
      </c>
      <c r="D106" s="31">
        <v>4866</v>
      </c>
    </row>
    <row r="107" spans="1:4" s="5" customFormat="1" ht="12.75">
      <c r="A107" s="95">
        <v>7</v>
      </c>
      <c r="B107" s="2" t="s">
        <v>71</v>
      </c>
      <c r="C107" s="1">
        <v>2005</v>
      </c>
      <c r="D107" s="31">
        <v>3479</v>
      </c>
    </row>
    <row r="108" spans="1:4" s="5" customFormat="1" ht="12.75">
      <c r="A108" s="95">
        <v>8</v>
      </c>
      <c r="B108" s="2" t="s">
        <v>71</v>
      </c>
      <c r="C108" s="1">
        <v>2005</v>
      </c>
      <c r="D108" s="31">
        <v>3479</v>
      </c>
    </row>
    <row r="109" spans="1:4" s="5" customFormat="1" ht="12.75">
      <c r="A109" s="95">
        <v>9</v>
      </c>
      <c r="B109" s="2" t="s">
        <v>93</v>
      </c>
      <c r="C109" s="1">
        <v>2006</v>
      </c>
      <c r="D109" s="31">
        <v>699</v>
      </c>
    </row>
    <row r="110" spans="1:4" s="5" customFormat="1" ht="12.75">
      <c r="A110" s="95">
        <v>10</v>
      </c>
      <c r="B110" s="2" t="s">
        <v>94</v>
      </c>
      <c r="C110" s="27">
        <v>2004</v>
      </c>
      <c r="D110" s="96">
        <v>1745</v>
      </c>
    </row>
    <row r="111" spans="1:4" s="5" customFormat="1" ht="12.75">
      <c r="A111" s="95">
        <v>11</v>
      </c>
      <c r="B111" s="2" t="s">
        <v>95</v>
      </c>
      <c r="C111" s="1">
        <v>2004</v>
      </c>
      <c r="D111" s="31">
        <v>3168</v>
      </c>
    </row>
    <row r="112" spans="1:4" s="5" customFormat="1" ht="12.75">
      <c r="A112" s="95">
        <v>12</v>
      </c>
      <c r="B112" s="2" t="s">
        <v>96</v>
      </c>
      <c r="C112" s="1">
        <v>2004</v>
      </c>
      <c r="D112" s="31">
        <v>832</v>
      </c>
    </row>
    <row r="113" spans="1:4" s="5" customFormat="1" ht="13.5" customHeight="1">
      <c r="A113" s="95"/>
      <c r="B113" s="4" t="s">
        <v>38</v>
      </c>
      <c r="C113" s="1"/>
      <c r="D113" s="139">
        <f>SUM(D101:D112)</f>
        <v>33484</v>
      </c>
    </row>
    <row r="114" spans="1:4" ht="12.75">
      <c r="A114" s="165" t="str">
        <f>budynki!A11</f>
        <v>3.</v>
      </c>
      <c r="B114" s="212" t="str">
        <f>budynki!B11</f>
        <v> Dom Pomocy Społecznej w Wilkowiczkach</v>
      </c>
      <c r="C114" s="212"/>
      <c r="D114" s="221"/>
    </row>
    <row r="115" spans="1:4" s="5" customFormat="1" ht="12.75">
      <c r="A115" s="95">
        <v>1</v>
      </c>
      <c r="B115" s="2" t="s">
        <v>427</v>
      </c>
      <c r="C115" s="1">
        <v>2002</v>
      </c>
      <c r="D115" s="97">
        <v>3500</v>
      </c>
    </row>
    <row r="116" spans="1:4" s="5" customFormat="1" ht="12.75">
      <c r="A116" s="95">
        <v>2</v>
      </c>
      <c r="B116" s="2" t="s">
        <v>428</v>
      </c>
      <c r="C116" s="1">
        <v>2004</v>
      </c>
      <c r="D116" s="97">
        <v>26766.35</v>
      </c>
    </row>
    <row r="117" spans="1:4" s="5" customFormat="1" ht="12.75">
      <c r="A117" s="95">
        <v>3</v>
      </c>
      <c r="B117" s="2" t="s">
        <v>429</v>
      </c>
      <c r="C117" s="1">
        <v>2005</v>
      </c>
      <c r="D117" s="97">
        <v>23722.9</v>
      </c>
    </row>
    <row r="118" spans="1:4" s="5" customFormat="1" ht="12.75">
      <c r="A118" s="95">
        <v>4</v>
      </c>
      <c r="B118" s="2" t="s">
        <v>430</v>
      </c>
      <c r="C118" s="1">
        <v>2002</v>
      </c>
      <c r="D118" s="97">
        <v>4550</v>
      </c>
    </row>
    <row r="119" spans="1:4" s="5" customFormat="1" ht="12.75">
      <c r="A119" s="95">
        <v>5</v>
      </c>
      <c r="B119" s="2" t="s">
        <v>431</v>
      </c>
      <c r="C119" s="1">
        <v>2002</v>
      </c>
      <c r="D119" s="97">
        <v>700</v>
      </c>
    </row>
    <row r="120" spans="1:4" s="5" customFormat="1" ht="12.75">
      <c r="A120" s="95">
        <v>6</v>
      </c>
      <c r="B120" s="2" t="s">
        <v>431</v>
      </c>
      <c r="C120" s="1">
        <v>2002</v>
      </c>
      <c r="D120" s="97">
        <v>600</v>
      </c>
    </row>
    <row r="121" spans="1:4" s="5" customFormat="1" ht="12.75">
      <c r="A121" s="95">
        <v>7</v>
      </c>
      <c r="B121" s="2" t="s">
        <v>432</v>
      </c>
      <c r="C121" s="1">
        <v>2002</v>
      </c>
      <c r="D121" s="97">
        <v>1200</v>
      </c>
    </row>
    <row r="122" spans="1:4" s="5" customFormat="1" ht="12.75">
      <c r="A122" s="95">
        <v>8</v>
      </c>
      <c r="B122" s="2" t="s">
        <v>433</v>
      </c>
      <c r="C122" s="1">
        <v>2002</v>
      </c>
      <c r="D122" s="97">
        <v>500</v>
      </c>
    </row>
    <row r="123" spans="1:4" s="5" customFormat="1" ht="12.75">
      <c r="A123" s="95">
        <v>9</v>
      </c>
      <c r="B123" s="2" t="s">
        <v>434</v>
      </c>
      <c r="C123" s="1">
        <v>2002</v>
      </c>
      <c r="D123" s="97">
        <v>350</v>
      </c>
    </row>
    <row r="124" spans="1:4" s="5" customFormat="1" ht="12.75">
      <c r="A124" s="95">
        <v>10</v>
      </c>
      <c r="B124" s="2" t="s">
        <v>435</v>
      </c>
      <c r="C124" s="1">
        <v>2003</v>
      </c>
      <c r="D124" s="97">
        <v>763</v>
      </c>
    </row>
    <row r="125" spans="1:4" s="5" customFormat="1" ht="12.75">
      <c r="A125" s="95">
        <v>11</v>
      </c>
      <c r="B125" s="2" t="s">
        <v>435</v>
      </c>
      <c r="C125" s="1">
        <v>2003</v>
      </c>
      <c r="D125" s="97">
        <v>763</v>
      </c>
    </row>
    <row r="126" spans="1:4" s="5" customFormat="1" ht="12.75">
      <c r="A126" s="95">
        <v>12</v>
      </c>
      <c r="B126" s="2" t="s">
        <v>436</v>
      </c>
      <c r="C126" s="1">
        <v>2003</v>
      </c>
      <c r="D126" s="97">
        <v>930</v>
      </c>
    </row>
    <row r="127" spans="1:4" s="5" customFormat="1" ht="12.75">
      <c r="A127" s="95">
        <v>13</v>
      </c>
      <c r="B127" s="2" t="s">
        <v>437</v>
      </c>
      <c r="C127" s="1">
        <v>2003</v>
      </c>
      <c r="D127" s="97">
        <v>2799</v>
      </c>
    </row>
    <row r="128" spans="1:4" s="5" customFormat="1" ht="12.75">
      <c r="A128" s="95">
        <v>14</v>
      </c>
      <c r="B128" s="26" t="s">
        <v>438</v>
      </c>
      <c r="C128" s="27">
        <v>2003</v>
      </c>
      <c r="D128" s="97">
        <v>2286</v>
      </c>
    </row>
    <row r="129" spans="1:4" s="5" customFormat="1" ht="12.75">
      <c r="A129" s="95">
        <v>15</v>
      </c>
      <c r="B129" s="2" t="s">
        <v>439</v>
      </c>
      <c r="C129" s="1">
        <v>2004</v>
      </c>
      <c r="D129" s="97">
        <v>1111</v>
      </c>
    </row>
    <row r="130" spans="1:4" s="5" customFormat="1" ht="12.75">
      <c r="A130" s="95">
        <v>16</v>
      </c>
      <c r="B130" s="2" t="s">
        <v>439</v>
      </c>
      <c r="C130" s="1">
        <v>2004</v>
      </c>
      <c r="D130" s="97">
        <v>1148</v>
      </c>
    </row>
    <row r="131" spans="1:4" s="5" customFormat="1" ht="12.75">
      <c r="A131" s="95">
        <v>17</v>
      </c>
      <c r="B131" s="2" t="s">
        <v>433</v>
      </c>
      <c r="C131" s="1">
        <v>2004</v>
      </c>
      <c r="D131" s="97">
        <v>489</v>
      </c>
    </row>
    <row r="132" spans="1:4" s="5" customFormat="1" ht="12.75">
      <c r="A132" s="95">
        <v>18</v>
      </c>
      <c r="B132" s="26" t="s">
        <v>433</v>
      </c>
      <c r="C132" s="1">
        <v>2004</v>
      </c>
      <c r="D132" s="97">
        <v>489</v>
      </c>
    </row>
    <row r="133" spans="1:4" s="5" customFormat="1" ht="12.75">
      <c r="A133" s="95">
        <v>19</v>
      </c>
      <c r="B133" s="2" t="s">
        <v>440</v>
      </c>
      <c r="C133" s="1">
        <v>2004</v>
      </c>
      <c r="D133" s="97">
        <v>660</v>
      </c>
    </row>
    <row r="134" spans="1:4" s="5" customFormat="1" ht="12.75">
      <c r="A134" s="95">
        <v>20</v>
      </c>
      <c r="B134" s="2" t="s">
        <v>434</v>
      </c>
      <c r="C134" s="1">
        <v>2004</v>
      </c>
      <c r="D134" s="97">
        <v>300</v>
      </c>
    </row>
    <row r="135" spans="1:4" s="5" customFormat="1" ht="12.75">
      <c r="A135" s="95">
        <v>21</v>
      </c>
      <c r="B135" s="2" t="s">
        <v>439</v>
      </c>
      <c r="C135" s="1">
        <v>2006</v>
      </c>
      <c r="D135" s="97">
        <v>1236</v>
      </c>
    </row>
    <row r="136" spans="1:4" s="5" customFormat="1" ht="12.75">
      <c r="A136" s="95">
        <v>22</v>
      </c>
      <c r="B136" s="2" t="s">
        <v>441</v>
      </c>
      <c r="C136" s="1">
        <v>2006</v>
      </c>
      <c r="D136" s="97">
        <v>445</v>
      </c>
    </row>
    <row r="137" spans="1:4" s="5" customFormat="1" ht="12.75">
      <c r="A137" s="95">
        <v>23</v>
      </c>
      <c r="B137" s="2" t="s">
        <v>442</v>
      </c>
      <c r="C137" s="1">
        <v>2006</v>
      </c>
      <c r="D137" s="97">
        <v>445</v>
      </c>
    </row>
    <row r="138" spans="1:4" s="5" customFormat="1" ht="12.75">
      <c r="A138" s="95">
        <v>24</v>
      </c>
      <c r="B138" s="2" t="s">
        <v>443</v>
      </c>
      <c r="C138" s="1">
        <v>2006</v>
      </c>
      <c r="D138" s="97">
        <v>410</v>
      </c>
    </row>
    <row r="139" spans="1:4" s="5" customFormat="1" ht="12.75">
      <c r="A139" s="95">
        <v>25</v>
      </c>
      <c r="B139" s="2" t="s">
        <v>444</v>
      </c>
      <c r="C139" s="1">
        <v>2006</v>
      </c>
      <c r="D139" s="97">
        <v>1940</v>
      </c>
    </row>
    <row r="140" spans="1:4" s="5" customFormat="1" ht="13.5" customHeight="1">
      <c r="A140" s="95"/>
      <c r="B140" s="4" t="s">
        <v>38</v>
      </c>
      <c r="C140" s="1"/>
      <c r="D140" s="101">
        <f>SUM(D115:D139)</f>
        <v>78103.25</v>
      </c>
    </row>
    <row r="141" spans="1:4" ht="12.75">
      <c r="A141" s="165" t="str">
        <f>budynki!A27</f>
        <v>4. </v>
      </c>
      <c r="B141" s="212" t="str">
        <f>budynki!B27</f>
        <v> Dom Pomocy Społecznej w Kowalu</v>
      </c>
      <c r="C141" s="212"/>
      <c r="D141" s="221"/>
    </row>
    <row r="142" spans="1:4" ht="12.75">
      <c r="A142" s="93">
        <v>1</v>
      </c>
      <c r="B142" s="2" t="s">
        <v>489</v>
      </c>
      <c r="C142" s="36">
        <v>2002</v>
      </c>
      <c r="D142" s="94">
        <v>1280</v>
      </c>
    </row>
    <row r="143" spans="1:4" ht="12.75">
      <c r="A143" s="93">
        <v>2</v>
      </c>
      <c r="B143" s="2" t="s">
        <v>490</v>
      </c>
      <c r="C143" s="36">
        <v>2002</v>
      </c>
      <c r="D143" s="94">
        <v>2450</v>
      </c>
    </row>
    <row r="144" spans="1:4" ht="12.75">
      <c r="A144" s="93">
        <v>3</v>
      </c>
      <c r="B144" s="2" t="s">
        <v>71</v>
      </c>
      <c r="C144" s="36">
        <v>2004</v>
      </c>
      <c r="D144" s="94">
        <v>5041.98</v>
      </c>
    </row>
    <row r="145" spans="1:4" ht="12.75">
      <c r="A145" s="93">
        <v>4</v>
      </c>
      <c r="B145" s="2" t="s">
        <v>71</v>
      </c>
      <c r="C145" s="36">
        <v>2004</v>
      </c>
      <c r="D145" s="94">
        <v>5041.98</v>
      </c>
    </row>
    <row r="146" spans="1:4" ht="12.75">
      <c r="A146" s="93">
        <v>5</v>
      </c>
      <c r="B146" s="2" t="s">
        <v>71</v>
      </c>
      <c r="C146" s="36">
        <v>2004</v>
      </c>
      <c r="D146" s="94">
        <v>5041.98</v>
      </c>
    </row>
    <row r="147" spans="1:4" ht="12.75">
      <c r="A147" s="93">
        <v>6</v>
      </c>
      <c r="B147" s="2" t="s">
        <v>90</v>
      </c>
      <c r="C147" s="36">
        <v>2004</v>
      </c>
      <c r="D147" s="94">
        <v>4500.01</v>
      </c>
    </row>
    <row r="148" spans="1:4" ht="12.75">
      <c r="A148" s="93">
        <v>7</v>
      </c>
      <c r="B148" s="2" t="s">
        <v>491</v>
      </c>
      <c r="C148" s="36">
        <v>2004</v>
      </c>
      <c r="D148" s="94">
        <v>12074.05</v>
      </c>
    </row>
    <row r="149" spans="1:4" ht="12.75">
      <c r="A149" s="93"/>
      <c r="B149" s="4" t="s">
        <v>38</v>
      </c>
      <c r="C149" s="36"/>
      <c r="D149" s="111">
        <f>SUM(D142:D148)</f>
        <v>35430</v>
      </c>
    </row>
    <row r="150" spans="1:4" ht="12.75">
      <c r="A150" s="165" t="str">
        <f>budynki!A33</f>
        <v>5. </v>
      </c>
      <c r="B150" s="212" t="str">
        <f>budynki!B33</f>
        <v> Dom Pomocy Społecznej w Rzeżewie</v>
      </c>
      <c r="C150" s="212"/>
      <c r="D150" s="221"/>
    </row>
    <row r="151" spans="1:4" s="5" customFormat="1" ht="25.5">
      <c r="A151" s="95">
        <v>1</v>
      </c>
      <c r="B151" s="2" t="s">
        <v>686</v>
      </c>
      <c r="C151" s="1">
        <v>2002</v>
      </c>
      <c r="D151" s="31">
        <v>2000</v>
      </c>
    </row>
    <row r="152" spans="1:4" s="5" customFormat="1" ht="25.5">
      <c r="A152" s="95">
        <v>2</v>
      </c>
      <c r="B152" s="2" t="s">
        <v>687</v>
      </c>
      <c r="C152" s="1" t="s">
        <v>688</v>
      </c>
      <c r="D152" s="31">
        <v>20000</v>
      </c>
    </row>
    <row r="153" spans="1:4" s="5" customFormat="1" ht="12.75">
      <c r="A153" s="95">
        <v>3</v>
      </c>
      <c r="B153" s="2" t="s">
        <v>689</v>
      </c>
      <c r="C153" s="1">
        <v>2004</v>
      </c>
      <c r="D153" s="31">
        <v>522</v>
      </c>
    </row>
    <row r="154" spans="1:4" s="5" customFormat="1" ht="13.5" customHeight="1">
      <c r="A154" s="95"/>
      <c r="B154" s="4" t="s">
        <v>38</v>
      </c>
      <c r="C154" s="1"/>
      <c r="D154" s="112">
        <f>SUM(D151:D153)</f>
        <v>22522</v>
      </c>
    </row>
    <row r="155" spans="1:4" ht="12.75">
      <c r="A155" s="165" t="str">
        <f>budynki!A51</f>
        <v>6. </v>
      </c>
      <c r="B155" s="212" t="str">
        <f>budynki!B51</f>
        <v> Dom Pomocy Społecznej w Kurowie</v>
      </c>
      <c r="C155" s="212"/>
      <c r="D155" s="221"/>
    </row>
    <row r="156" spans="1:4" s="5" customFormat="1" ht="12.75">
      <c r="A156" s="95">
        <v>1</v>
      </c>
      <c r="B156" s="26" t="s">
        <v>70</v>
      </c>
      <c r="C156" s="27">
        <v>2003</v>
      </c>
      <c r="D156" s="96">
        <v>435</v>
      </c>
    </row>
    <row r="157" spans="1:4" s="5" customFormat="1" ht="12.75">
      <c r="A157" s="95">
        <v>2</v>
      </c>
      <c r="B157" s="2" t="s">
        <v>71</v>
      </c>
      <c r="C157" s="1">
        <v>2004</v>
      </c>
      <c r="D157" s="31">
        <v>4269</v>
      </c>
    </row>
    <row r="158" spans="1:4" s="5" customFormat="1" ht="12.75">
      <c r="A158" s="95">
        <v>3</v>
      </c>
      <c r="B158" s="2" t="s">
        <v>71</v>
      </c>
      <c r="C158" s="1">
        <v>2005</v>
      </c>
      <c r="D158" s="31">
        <v>3550</v>
      </c>
    </row>
    <row r="159" spans="1:4" s="5" customFormat="1" ht="12.75">
      <c r="A159" s="95">
        <v>4</v>
      </c>
      <c r="B159" s="2" t="s">
        <v>71</v>
      </c>
      <c r="C159" s="1">
        <v>2005</v>
      </c>
      <c r="D159" s="31">
        <v>3550</v>
      </c>
    </row>
    <row r="160" spans="1:4" s="5" customFormat="1" ht="13.5" customHeight="1">
      <c r="A160" s="95"/>
      <c r="B160" s="4" t="s">
        <v>38</v>
      </c>
      <c r="C160" s="1"/>
      <c r="D160" s="112">
        <f>SUM(D156:D159)</f>
        <v>11804</v>
      </c>
    </row>
    <row r="161" spans="1:4" ht="12.75">
      <c r="A161" s="165" t="str">
        <f>budynki!A61</f>
        <v>7. </v>
      </c>
      <c r="B161" s="212" t="str">
        <f>budynki!B61</f>
        <v> Liceum Ogólnokształcące w Kowalu</v>
      </c>
      <c r="C161" s="212"/>
      <c r="D161" s="221"/>
    </row>
    <row r="162" spans="1:4" ht="12.75">
      <c r="A162" s="93">
        <v>1</v>
      </c>
      <c r="B162" s="38" t="s">
        <v>514</v>
      </c>
      <c r="C162" s="36">
        <v>2003</v>
      </c>
      <c r="D162" s="94">
        <v>7088.2</v>
      </c>
    </row>
    <row r="163" spans="1:4" ht="12.75">
      <c r="A163" s="93">
        <v>2</v>
      </c>
      <c r="B163" s="38" t="s">
        <v>515</v>
      </c>
      <c r="C163" s="36">
        <v>2003</v>
      </c>
      <c r="D163" s="94">
        <v>4334.44</v>
      </c>
    </row>
    <row r="164" spans="1:4" ht="12.75">
      <c r="A164" s="93">
        <v>3</v>
      </c>
      <c r="B164" s="38" t="s">
        <v>516</v>
      </c>
      <c r="C164" s="36">
        <v>2003</v>
      </c>
      <c r="D164" s="94">
        <v>21383.74</v>
      </c>
    </row>
    <row r="165" spans="1:4" ht="12.75">
      <c r="A165" s="93">
        <v>4</v>
      </c>
      <c r="B165" s="38" t="s">
        <v>517</v>
      </c>
      <c r="C165" s="36">
        <v>2003</v>
      </c>
      <c r="D165" s="94">
        <v>1684.23</v>
      </c>
    </row>
    <row r="166" spans="1:4" ht="12.75">
      <c r="A166" s="93">
        <v>5</v>
      </c>
      <c r="B166" s="38" t="s">
        <v>517</v>
      </c>
      <c r="C166" s="36">
        <v>2003</v>
      </c>
      <c r="D166" s="94">
        <v>6728.52</v>
      </c>
    </row>
    <row r="167" spans="1:4" ht="12.75">
      <c r="A167" s="93">
        <v>6</v>
      </c>
      <c r="B167" s="38" t="s">
        <v>434</v>
      </c>
      <c r="C167" s="36">
        <v>2003</v>
      </c>
      <c r="D167" s="94">
        <v>414.84</v>
      </c>
    </row>
    <row r="168" spans="1:4" ht="12.75">
      <c r="A168" s="93">
        <v>7</v>
      </c>
      <c r="B168" s="38" t="s">
        <v>518</v>
      </c>
      <c r="C168" s="36">
        <v>2003</v>
      </c>
      <c r="D168" s="94">
        <v>483</v>
      </c>
    </row>
    <row r="169" spans="1:4" ht="12.75">
      <c r="A169" s="93">
        <v>8</v>
      </c>
      <c r="B169" s="38" t="s">
        <v>519</v>
      </c>
      <c r="C169" s="36">
        <v>2003</v>
      </c>
      <c r="D169" s="94">
        <v>2234.07</v>
      </c>
    </row>
    <row r="170" spans="1:4" ht="12.75">
      <c r="A170" s="93">
        <v>9</v>
      </c>
      <c r="B170" s="38" t="s">
        <v>91</v>
      </c>
      <c r="C170" s="36">
        <v>2003</v>
      </c>
      <c r="D170" s="94">
        <v>1328.7</v>
      </c>
    </row>
    <row r="171" spans="1:4" ht="12.75">
      <c r="A171" s="93">
        <v>10</v>
      </c>
      <c r="B171" s="38" t="s">
        <v>520</v>
      </c>
      <c r="C171" s="36">
        <v>2000</v>
      </c>
      <c r="D171" s="94">
        <v>954</v>
      </c>
    </row>
    <row r="172" spans="1:4" ht="12.75">
      <c r="A172" s="93"/>
      <c r="B172" s="4" t="s">
        <v>38</v>
      </c>
      <c r="C172" s="36"/>
      <c r="D172" s="111">
        <f>SUM(D162:D171)</f>
        <v>46633.74</v>
      </c>
    </row>
    <row r="173" spans="1:4" ht="12.75">
      <c r="A173" s="165" t="str">
        <f>budynki!A62</f>
        <v>8. </v>
      </c>
      <c r="B173" s="212" t="str">
        <f>budynki!B62</f>
        <v> Zespół Szkół w Izbicy Kujawskiej</v>
      </c>
      <c r="C173" s="212"/>
      <c r="D173" s="221"/>
    </row>
    <row r="174" spans="1:4" s="5" customFormat="1" ht="12.75">
      <c r="A174" s="17">
        <v>1</v>
      </c>
      <c r="B174" s="18" t="s">
        <v>817</v>
      </c>
      <c r="C174" s="18">
        <v>2003</v>
      </c>
      <c r="D174" s="119">
        <v>1234</v>
      </c>
    </row>
    <row r="175" spans="1:4" s="5" customFormat="1" ht="12.75">
      <c r="A175" s="1">
        <v>2</v>
      </c>
      <c r="B175" s="2" t="s">
        <v>818</v>
      </c>
      <c r="C175" s="2">
        <v>2003</v>
      </c>
      <c r="D175" s="120">
        <v>2621.78</v>
      </c>
    </row>
    <row r="176" spans="1:4" s="5" customFormat="1" ht="12.75">
      <c r="A176" s="1">
        <v>3</v>
      </c>
      <c r="B176" s="2" t="s">
        <v>819</v>
      </c>
      <c r="C176" s="2">
        <v>2003</v>
      </c>
      <c r="D176" s="120">
        <v>1135.5</v>
      </c>
    </row>
    <row r="177" spans="1:4" s="5" customFormat="1" ht="12.75">
      <c r="A177" s="1">
        <v>4</v>
      </c>
      <c r="B177" s="2" t="s">
        <v>820</v>
      </c>
      <c r="C177" s="2">
        <v>2003</v>
      </c>
      <c r="D177" s="120">
        <v>1397.5</v>
      </c>
    </row>
    <row r="178" spans="1:4" s="5" customFormat="1" ht="12.75">
      <c r="A178" s="1">
        <v>5</v>
      </c>
      <c r="B178" s="2" t="s">
        <v>821</v>
      </c>
      <c r="C178" s="2">
        <v>2003</v>
      </c>
      <c r="D178" s="120">
        <v>1313.5</v>
      </c>
    </row>
    <row r="179" spans="1:4" s="5" customFormat="1" ht="12.75">
      <c r="A179" s="1">
        <v>6</v>
      </c>
      <c r="B179" s="2" t="s">
        <v>821</v>
      </c>
      <c r="C179" s="2">
        <v>2003</v>
      </c>
      <c r="D179" s="120">
        <v>1313.5</v>
      </c>
    </row>
    <row r="180" spans="1:4" s="5" customFormat="1" ht="12.75">
      <c r="A180" s="1">
        <v>7</v>
      </c>
      <c r="B180" s="2" t="s">
        <v>821</v>
      </c>
      <c r="C180" s="2">
        <v>2003</v>
      </c>
      <c r="D180" s="120">
        <v>1313.5</v>
      </c>
    </row>
    <row r="181" spans="1:4" s="5" customFormat="1" ht="12.75">
      <c r="A181" s="1">
        <v>8</v>
      </c>
      <c r="B181" s="2" t="s">
        <v>822</v>
      </c>
      <c r="C181" s="2">
        <v>2003</v>
      </c>
      <c r="D181" s="120">
        <v>420</v>
      </c>
    </row>
    <row r="182" spans="1:4" s="5" customFormat="1" ht="12.75">
      <c r="A182" s="1">
        <v>9</v>
      </c>
      <c r="B182" s="2" t="s">
        <v>822</v>
      </c>
      <c r="C182" s="2">
        <v>2003</v>
      </c>
      <c r="D182" s="120">
        <v>420</v>
      </c>
    </row>
    <row r="183" spans="1:4" s="5" customFormat="1" ht="12.75">
      <c r="A183" s="1">
        <v>10</v>
      </c>
      <c r="B183" s="2" t="s">
        <v>822</v>
      </c>
      <c r="C183" s="2">
        <v>2003</v>
      </c>
      <c r="D183" s="120">
        <v>420</v>
      </c>
    </row>
    <row r="184" spans="1:4" s="5" customFormat="1" ht="12.75">
      <c r="A184" s="1">
        <v>11</v>
      </c>
      <c r="B184" s="2" t="s">
        <v>822</v>
      </c>
      <c r="C184" s="2">
        <v>2003</v>
      </c>
      <c r="D184" s="120">
        <v>420</v>
      </c>
    </row>
    <row r="185" spans="1:4" s="5" customFormat="1" ht="12.75">
      <c r="A185" s="1">
        <v>12</v>
      </c>
      <c r="B185" s="2" t="s">
        <v>822</v>
      </c>
      <c r="C185" s="2">
        <v>2003</v>
      </c>
      <c r="D185" s="120">
        <v>420</v>
      </c>
    </row>
    <row r="186" spans="1:4" s="5" customFormat="1" ht="12.75">
      <c r="A186" s="1">
        <v>13</v>
      </c>
      <c r="B186" s="2" t="s">
        <v>823</v>
      </c>
      <c r="C186" s="2">
        <v>2004</v>
      </c>
      <c r="D186" s="120">
        <v>364</v>
      </c>
    </row>
    <row r="187" spans="1:4" s="5" customFormat="1" ht="25.5">
      <c r="A187" s="1">
        <v>14</v>
      </c>
      <c r="B187" s="2" t="s">
        <v>824</v>
      </c>
      <c r="C187" s="2">
        <v>2004</v>
      </c>
      <c r="D187" s="120">
        <v>1530</v>
      </c>
    </row>
    <row r="188" spans="1:4" s="5" customFormat="1" ht="25.5">
      <c r="A188" s="1">
        <v>15</v>
      </c>
      <c r="B188" s="2" t="s">
        <v>824</v>
      </c>
      <c r="C188" s="2">
        <v>2004</v>
      </c>
      <c r="D188" s="120">
        <v>1530</v>
      </c>
    </row>
    <row r="189" spans="1:4" s="5" customFormat="1" ht="25.5">
      <c r="A189" s="1">
        <v>16</v>
      </c>
      <c r="B189" s="2" t="s">
        <v>824</v>
      </c>
      <c r="C189" s="2">
        <v>2004</v>
      </c>
      <c r="D189" s="120">
        <v>1530</v>
      </c>
    </row>
    <row r="190" spans="1:4" s="5" customFormat="1" ht="25.5">
      <c r="A190" s="1">
        <v>17</v>
      </c>
      <c r="B190" s="2" t="s">
        <v>824</v>
      </c>
      <c r="C190" s="2">
        <v>2004</v>
      </c>
      <c r="D190" s="120">
        <v>1530</v>
      </c>
    </row>
    <row r="191" spans="1:4" s="5" customFormat="1" ht="25.5">
      <c r="A191" s="1">
        <v>18</v>
      </c>
      <c r="B191" s="2" t="s">
        <v>824</v>
      </c>
      <c r="C191" s="2">
        <v>2004</v>
      </c>
      <c r="D191" s="120">
        <v>1530</v>
      </c>
    </row>
    <row r="192" spans="1:4" s="5" customFormat="1" ht="12.75">
      <c r="A192" s="1">
        <v>19</v>
      </c>
      <c r="B192" s="2" t="s">
        <v>825</v>
      </c>
      <c r="C192" s="2">
        <v>2004</v>
      </c>
      <c r="D192" s="120">
        <v>425</v>
      </c>
    </row>
    <row r="193" spans="1:4" s="5" customFormat="1" ht="12.75">
      <c r="A193" s="1">
        <v>20</v>
      </c>
      <c r="B193" s="2" t="s">
        <v>825</v>
      </c>
      <c r="C193" s="2">
        <v>2004</v>
      </c>
      <c r="D193" s="120">
        <v>425</v>
      </c>
    </row>
    <row r="194" spans="1:4" s="5" customFormat="1" ht="12.75">
      <c r="A194" s="1">
        <v>21</v>
      </c>
      <c r="B194" s="2" t="s">
        <v>825</v>
      </c>
      <c r="C194" s="2">
        <v>2004</v>
      </c>
      <c r="D194" s="120">
        <v>425</v>
      </c>
    </row>
    <row r="195" spans="1:4" s="5" customFormat="1" ht="12.75">
      <c r="A195" s="1">
        <v>22</v>
      </c>
      <c r="B195" s="2" t="s">
        <v>825</v>
      </c>
      <c r="C195" s="2">
        <v>2004</v>
      </c>
      <c r="D195" s="120">
        <v>425</v>
      </c>
    </row>
    <row r="196" spans="1:4" s="5" customFormat="1" ht="12.75">
      <c r="A196" s="1">
        <v>23</v>
      </c>
      <c r="B196" s="2" t="s">
        <v>826</v>
      </c>
      <c r="C196" s="2">
        <v>2004</v>
      </c>
      <c r="D196" s="120">
        <v>735</v>
      </c>
    </row>
    <row r="197" spans="1:4" s="5" customFormat="1" ht="12.75">
      <c r="A197" s="1">
        <v>24</v>
      </c>
      <c r="B197" s="2" t="s">
        <v>827</v>
      </c>
      <c r="C197" s="2">
        <v>2006</v>
      </c>
      <c r="D197" s="120">
        <v>5549</v>
      </c>
    </row>
    <row r="198" spans="1:4" s="5" customFormat="1" ht="12.75">
      <c r="A198" s="1">
        <v>25</v>
      </c>
      <c r="B198" s="2" t="s">
        <v>828</v>
      </c>
      <c r="C198" s="2">
        <v>2006</v>
      </c>
      <c r="D198" s="120">
        <v>3000</v>
      </c>
    </row>
    <row r="199" spans="1:4" s="5" customFormat="1" ht="12.75">
      <c r="A199" s="1">
        <v>26</v>
      </c>
      <c r="B199" s="2" t="s">
        <v>829</v>
      </c>
      <c r="C199" s="2">
        <v>2006</v>
      </c>
      <c r="D199" s="120">
        <v>1199</v>
      </c>
    </row>
    <row r="200" spans="1:4" s="5" customFormat="1" ht="12.75">
      <c r="A200" s="1">
        <v>27</v>
      </c>
      <c r="B200" s="2" t="s">
        <v>830</v>
      </c>
      <c r="C200" s="2">
        <v>2006</v>
      </c>
      <c r="D200" s="120">
        <v>2299</v>
      </c>
    </row>
    <row r="201" spans="1:4" s="5" customFormat="1" ht="12.75">
      <c r="A201" s="1">
        <v>28</v>
      </c>
      <c r="B201" s="2" t="s">
        <v>91</v>
      </c>
      <c r="C201" s="2">
        <v>2006</v>
      </c>
      <c r="D201" s="120">
        <v>1425.98</v>
      </c>
    </row>
    <row r="202" spans="1:4" s="5" customFormat="1" ht="12.75">
      <c r="A202" s="1">
        <v>29</v>
      </c>
      <c r="B202" s="2" t="s">
        <v>831</v>
      </c>
      <c r="C202" s="2">
        <v>2006</v>
      </c>
      <c r="D202" s="120">
        <v>479</v>
      </c>
    </row>
    <row r="203" spans="1:4" s="5" customFormat="1" ht="13.5" customHeight="1">
      <c r="A203" s="1"/>
      <c r="B203" s="4" t="s">
        <v>38</v>
      </c>
      <c r="C203" s="2"/>
      <c r="D203" s="121">
        <f>SUM(D174:D202)</f>
        <v>36830.26</v>
      </c>
    </row>
    <row r="204" spans="1:4" ht="12.75">
      <c r="A204" s="165" t="str">
        <f>budynki!A66</f>
        <v>9. </v>
      </c>
      <c r="B204" s="212" t="str">
        <f>budynki!B66</f>
        <v> Zespół Szkół w Lubrańcu</v>
      </c>
      <c r="C204" s="212"/>
      <c r="D204" s="221"/>
    </row>
    <row r="205" spans="1:4" s="5" customFormat="1" ht="12.75">
      <c r="A205" s="95">
        <v>1</v>
      </c>
      <c r="B205" s="2" t="s">
        <v>652</v>
      </c>
      <c r="C205" s="1">
        <v>2004</v>
      </c>
      <c r="D205" s="31">
        <v>400</v>
      </c>
    </row>
    <row r="206" spans="1:4" s="5" customFormat="1" ht="12.75">
      <c r="A206" s="95">
        <v>2</v>
      </c>
      <c r="B206" s="2" t="s">
        <v>653</v>
      </c>
      <c r="C206" s="1">
        <v>2004</v>
      </c>
      <c r="D206" s="31">
        <v>429</v>
      </c>
    </row>
    <row r="207" spans="1:4" s="5" customFormat="1" ht="12.75">
      <c r="A207" s="95">
        <v>3</v>
      </c>
      <c r="B207" s="2" t="s">
        <v>654</v>
      </c>
      <c r="C207" s="1">
        <v>2004</v>
      </c>
      <c r="D207" s="31">
        <v>1077</v>
      </c>
    </row>
    <row r="208" spans="1:4" s="5" customFormat="1" ht="12.75">
      <c r="A208" s="95">
        <v>4</v>
      </c>
      <c r="B208" s="2" t="s">
        <v>71</v>
      </c>
      <c r="C208" s="1">
        <v>2004</v>
      </c>
      <c r="D208" s="31">
        <v>2900</v>
      </c>
    </row>
    <row r="209" spans="1:4" s="5" customFormat="1" ht="12.75">
      <c r="A209" s="95">
        <v>5</v>
      </c>
      <c r="B209" s="2" t="s">
        <v>655</v>
      </c>
      <c r="C209" s="1">
        <v>2004</v>
      </c>
      <c r="D209" s="31">
        <v>1600</v>
      </c>
    </row>
    <row r="210" spans="1:4" s="5" customFormat="1" ht="12.75">
      <c r="A210" s="95">
        <v>6</v>
      </c>
      <c r="B210" s="2" t="s">
        <v>656</v>
      </c>
      <c r="C210" s="1">
        <v>2006</v>
      </c>
      <c r="D210" s="31">
        <v>3499</v>
      </c>
    </row>
    <row r="211" spans="1:4" s="5" customFormat="1" ht="12.75">
      <c r="A211" s="95">
        <v>7</v>
      </c>
      <c r="B211" s="2" t="s">
        <v>657</v>
      </c>
      <c r="C211" s="1">
        <v>2006</v>
      </c>
      <c r="D211" s="31">
        <v>399</v>
      </c>
    </row>
    <row r="212" spans="1:4" s="5" customFormat="1" ht="12.75">
      <c r="A212" s="95">
        <v>8</v>
      </c>
      <c r="B212" s="2" t="s">
        <v>653</v>
      </c>
      <c r="C212" s="1">
        <v>2006</v>
      </c>
      <c r="D212" s="31">
        <v>340</v>
      </c>
    </row>
    <row r="213" spans="1:4" s="5" customFormat="1" ht="12.75">
      <c r="A213" s="95">
        <v>9</v>
      </c>
      <c r="B213" s="2" t="s">
        <v>658</v>
      </c>
      <c r="C213" s="1">
        <v>2006</v>
      </c>
      <c r="D213" s="31">
        <v>71105</v>
      </c>
    </row>
    <row r="214" spans="1:4" s="5" customFormat="1" ht="13.5" customHeight="1">
      <c r="A214" s="95"/>
      <c r="B214" s="4" t="s">
        <v>38</v>
      </c>
      <c r="C214" s="1"/>
      <c r="D214" s="112">
        <f>SUM(D205:D213)</f>
        <v>81749</v>
      </c>
    </row>
    <row r="215" spans="1:4" ht="12.75" customHeight="1">
      <c r="A215" s="165" t="str">
        <f>budynki!A73</f>
        <v>10. </v>
      </c>
      <c r="B215" s="212" t="str">
        <f>budynki!B73</f>
        <v> Poradnia Psychologiczno- Pedagogiczna w Lubrańcu</v>
      </c>
      <c r="C215" s="212"/>
      <c r="D215" s="221"/>
    </row>
    <row r="216" spans="1:4" s="5" customFormat="1" ht="12.75">
      <c r="A216" s="98">
        <v>1</v>
      </c>
      <c r="B216" s="58" t="s">
        <v>98</v>
      </c>
      <c r="C216" s="59">
        <v>2003</v>
      </c>
      <c r="D216" s="99">
        <v>4864.29</v>
      </c>
    </row>
    <row r="217" spans="1:4" s="5" customFormat="1" ht="12.75">
      <c r="A217" s="98">
        <v>2</v>
      </c>
      <c r="B217" s="58" t="s">
        <v>99</v>
      </c>
      <c r="C217" s="59">
        <v>2004</v>
      </c>
      <c r="D217" s="99">
        <v>953.66</v>
      </c>
    </row>
    <row r="218" spans="1:4" s="5" customFormat="1" ht="12.75">
      <c r="A218" s="98">
        <v>3</v>
      </c>
      <c r="B218" s="58" t="s">
        <v>100</v>
      </c>
      <c r="C218" s="59">
        <v>2004</v>
      </c>
      <c r="D218" s="99">
        <v>6200</v>
      </c>
    </row>
    <row r="219" spans="1:4" s="5" customFormat="1" ht="12.75">
      <c r="A219" s="98">
        <v>4</v>
      </c>
      <c r="B219" s="58" t="s">
        <v>101</v>
      </c>
      <c r="C219" s="59">
        <v>2005</v>
      </c>
      <c r="D219" s="99">
        <v>11182.69</v>
      </c>
    </row>
    <row r="220" spans="1:4" s="5" customFormat="1" ht="12.75">
      <c r="A220" s="98">
        <v>5</v>
      </c>
      <c r="B220" s="58" t="s">
        <v>102</v>
      </c>
      <c r="C220" s="59">
        <v>2005</v>
      </c>
      <c r="D220" s="99">
        <v>2056.92</v>
      </c>
    </row>
    <row r="221" spans="1:4" s="5" customFormat="1" ht="12.75">
      <c r="A221" s="98">
        <v>6</v>
      </c>
      <c r="B221" s="58" t="s">
        <v>102</v>
      </c>
      <c r="C221" s="59">
        <v>2005</v>
      </c>
      <c r="D221" s="99">
        <v>2056.92</v>
      </c>
    </row>
    <row r="222" spans="1:4" s="5" customFormat="1" ht="12.75">
      <c r="A222" s="98">
        <v>7</v>
      </c>
      <c r="B222" s="58" t="s">
        <v>102</v>
      </c>
      <c r="C222" s="59">
        <v>2005</v>
      </c>
      <c r="D222" s="99">
        <v>2056.92</v>
      </c>
    </row>
    <row r="223" spans="1:4" s="5" customFormat="1" ht="12.75">
      <c r="A223" s="98">
        <v>8</v>
      </c>
      <c r="B223" s="58" t="s">
        <v>102</v>
      </c>
      <c r="C223" s="59">
        <v>2005</v>
      </c>
      <c r="D223" s="99">
        <v>2056.92</v>
      </c>
    </row>
    <row r="224" spans="1:4" s="5" customFormat="1" ht="12.75">
      <c r="A224" s="98">
        <v>9</v>
      </c>
      <c r="B224" s="58" t="s">
        <v>103</v>
      </c>
      <c r="C224" s="59">
        <v>2005</v>
      </c>
      <c r="D224" s="99">
        <v>1099.22</v>
      </c>
    </row>
    <row r="225" spans="1:4" s="5" customFormat="1" ht="12.75">
      <c r="A225" s="98">
        <v>10</v>
      </c>
      <c r="B225" s="58" t="s">
        <v>103</v>
      </c>
      <c r="C225" s="59">
        <v>2005</v>
      </c>
      <c r="D225" s="99">
        <v>1099.22</v>
      </c>
    </row>
    <row r="226" spans="1:4" s="5" customFormat="1" ht="12.75">
      <c r="A226" s="98">
        <v>11</v>
      </c>
      <c r="B226" s="58" t="s">
        <v>103</v>
      </c>
      <c r="C226" s="59">
        <v>2005</v>
      </c>
      <c r="D226" s="99">
        <v>1099.22</v>
      </c>
    </row>
    <row r="227" spans="1:4" s="5" customFormat="1" ht="12.75">
      <c r="A227" s="98">
        <v>12</v>
      </c>
      <c r="B227" s="58" t="s">
        <v>103</v>
      </c>
      <c r="C227" s="59">
        <v>2005</v>
      </c>
      <c r="D227" s="99">
        <v>1099.22</v>
      </c>
    </row>
    <row r="228" spans="1:4" s="5" customFormat="1" ht="12.75">
      <c r="A228" s="98">
        <v>13</v>
      </c>
      <c r="B228" s="58" t="s">
        <v>104</v>
      </c>
      <c r="C228" s="59">
        <v>2005</v>
      </c>
      <c r="D228" s="99">
        <v>945.5</v>
      </c>
    </row>
    <row r="229" spans="1:4" s="5" customFormat="1" ht="12.75">
      <c r="A229" s="98">
        <v>14</v>
      </c>
      <c r="B229" s="58" t="s">
        <v>105</v>
      </c>
      <c r="C229" s="59">
        <v>2005</v>
      </c>
      <c r="D229" s="99">
        <v>303.78</v>
      </c>
    </row>
    <row r="230" spans="1:4" s="5" customFormat="1" ht="12.75">
      <c r="A230" s="98">
        <v>15</v>
      </c>
      <c r="B230" s="58" t="s">
        <v>106</v>
      </c>
      <c r="C230" s="59">
        <v>2006</v>
      </c>
      <c r="D230" s="99">
        <v>484.22</v>
      </c>
    </row>
    <row r="231" spans="1:4" s="5" customFormat="1" ht="12.75">
      <c r="A231" s="98">
        <v>16</v>
      </c>
      <c r="B231" s="58" t="s">
        <v>106</v>
      </c>
      <c r="C231" s="59">
        <v>2006</v>
      </c>
      <c r="D231" s="99">
        <v>484.22</v>
      </c>
    </row>
    <row r="232" spans="1:4" s="5" customFormat="1" ht="12.75">
      <c r="A232" s="98">
        <v>17</v>
      </c>
      <c r="B232" s="58" t="s">
        <v>106</v>
      </c>
      <c r="C232" s="59">
        <v>2006</v>
      </c>
      <c r="D232" s="99">
        <v>484.22</v>
      </c>
    </row>
    <row r="233" spans="1:4" s="5" customFormat="1" ht="12.75">
      <c r="A233" s="98">
        <v>18</v>
      </c>
      <c r="B233" s="58" t="s">
        <v>107</v>
      </c>
      <c r="C233" s="59">
        <v>2006</v>
      </c>
      <c r="D233" s="99">
        <v>2350.57</v>
      </c>
    </row>
    <row r="234" spans="1:4" s="5" customFormat="1" ht="12.75">
      <c r="A234" s="98">
        <v>19</v>
      </c>
      <c r="B234" s="58" t="s">
        <v>108</v>
      </c>
      <c r="C234" s="59">
        <v>2006</v>
      </c>
      <c r="D234" s="99">
        <v>920</v>
      </c>
    </row>
    <row r="235" spans="1:4" s="5" customFormat="1" ht="12.75">
      <c r="A235" s="98">
        <v>20</v>
      </c>
      <c r="B235" s="58" t="s">
        <v>109</v>
      </c>
      <c r="C235" s="59">
        <v>2006</v>
      </c>
      <c r="D235" s="99">
        <v>1069</v>
      </c>
    </row>
    <row r="236" spans="1:4" s="5" customFormat="1" ht="13.5" customHeight="1">
      <c r="A236" s="100"/>
      <c r="B236" s="60" t="s">
        <v>110</v>
      </c>
      <c r="C236" s="59"/>
      <c r="D236" s="140">
        <f>SUM(D216:D235)</f>
        <v>42866.71</v>
      </c>
    </row>
    <row r="237" spans="1:4" ht="12.75">
      <c r="A237" s="165" t="str">
        <f>budynki!A74</f>
        <v>11. </v>
      </c>
      <c r="B237" s="212" t="str">
        <f>budynki!B74</f>
        <v> Wielofunkcyjna Placówka Opiekuńczo-Wychowawcza w Brzeziu </v>
      </c>
      <c r="C237" s="212"/>
      <c r="D237" s="221"/>
    </row>
    <row r="238" spans="1:4" s="5" customFormat="1" ht="12.75">
      <c r="A238" s="95">
        <v>1</v>
      </c>
      <c r="B238" s="2" t="s">
        <v>269</v>
      </c>
      <c r="C238" s="1">
        <v>2002</v>
      </c>
      <c r="D238" s="31">
        <v>320</v>
      </c>
    </row>
    <row r="239" spans="1:4" s="5" customFormat="1" ht="12.75">
      <c r="A239" s="95">
        <v>2</v>
      </c>
      <c r="B239" s="2" t="s">
        <v>270</v>
      </c>
      <c r="C239" s="1">
        <v>2004</v>
      </c>
      <c r="D239" s="31">
        <v>635</v>
      </c>
    </row>
    <row r="240" spans="1:4" s="5" customFormat="1" ht="12.75">
      <c r="A240" s="95">
        <v>3</v>
      </c>
      <c r="B240" s="2" t="s">
        <v>271</v>
      </c>
      <c r="C240" s="1">
        <v>2005</v>
      </c>
      <c r="D240" s="31">
        <v>312</v>
      </c>
    </row>
    <row r="241" spans="1:4" s="5" customFormat="1" ht="12.75">
      <c r="A241" s="95">
        <v>4</v>
      </c>
      <c r="B241" s="2" t="s">
        <v>272</v>
      </c>
      <c r="C241" s="1">
        <v>2006</v>
      </c>
      <c r="D241" s="31">
        <v>399</v>
      </c>
    </row>
    <row r="242" spans="1:4" s="5" customFormat="1" ht="12.75">
      <c r="A242" s="95">
        <v>5</v>
      </c>
      <c r="B242" s="2" t="s">
        <v>273</v>
      </c>
      <c r="C242" s="1">
        <v>2003</v>
      </c>
      <c r="D242" s="31">
        <v>999</v>
      </c>
    </row>
    <row r="243" spans="1:4" s="5" customFormat="1" ht="12.75">
      <c r="A243" s="95">
        <v>6</v>
      </c>
      <c r="B243" s="2" t="s">
        <v>274</v>
      </c>
      <c r="C243" s="1">
        <v>2003</v>
      </c>
      <c r="D243" s="31">
        <v>449</v>
      </c>
    </row>
    <row r="244" spans="1:4" s="5" customFormat="1" ht="12.75">
      <c r="A244" s="95">
        <v>7</v>
      </c>
      <c r="B244" s="2" t="s">
        <v>275</v>
      </c>
      <c r="C244" s="1">
        <v>2003</v>
      </c>
      <c r="D244" s="31">
        <v>400</v>
      </c>
    </row>
    <row r="245" spans="1:4" s="5" customFormat="1" ht="12.75">
      <c r="A245" s="95">
        <v>8</v>
      </c>
      <c r="B245" s="2" t="s">
        <v>276</v>
      </c>
      <c r="C245" s="1">
        <v>2004</v>
      </c>
      <c r="D245" s="31">
        <v>1499</v>
      </c>
    </row>
    <row r="246" spans="1:4" s="5" customFormat="1" ht="12.75">
      <c r="A246" s="95">
        <v>9</v>
      </c>
      <c r="B246" s="2" t="s">
        <v>277</v>
      </c>
      <c r="C246" s="1">
        <v>2004</v>
      </c>
      <c r="D246" s="31">
        <v>449</v>
      </c>
    </row>
    <row r="247" spans="1:4" s="5" customFormat="1" ht="12.75">
      <c r="A247" s="95">
        <v>10</v>
      </c>
      <c r="B247" s="2" t="s">
        <v>278</v>
      </c>
      <c r="C247" s="1">
        <v>2006</v>
      </c>
      <c r="D247" s="31">
        <v>1190</v>
      </c>
    </row>
    <row r="248" spans="1:4" s="5" customFormat="1" ht="12.75">
      <c r="A248" s="95">
        <v>11</v>
      </c>
      <c r="B248" s="2" t="s">
        <v>279</v>
      </c>
      <c r="C248" s="1">
        <v>2006</v>
      </c>
      <c r="D248" s="31">
        <v>1190</v>
      </c>
    </row>
    <row r="249" spans="1:4" s="5" customFormat="1" ht="12.75">
      <c r="A249" s="95">
        <v>12</v>
      </c>
      <c r="B249" s="2" t="s">
        <v>280</v>
      </c>
      <c r="C249" s="1">
        <v>2002</v>
      </c>
      <c r="D249" s="31">
        <v>1966.64</v>
      </c>
    </row>
    <row r="250" spans="1:4" s="5" customFormat="1" ht="12.75">
      <c r="A250" s="95">
        <v>13</v>
      </c>
      <c r="B250" s="2" t="s">
        <v>281</v>
      </c>
      <c r="C250" s="1">
        <v>2002</v>
      </c>
      <c r="D250" s="31">
        <v>475.01</v>
      </c>
    </row>
    <row r="251" spans="1:4" s="5" customFormat="1" ht="12.75">
      <c r="A251" s="95">
        <v>14</v>
      </c>
      <c r="B251" s="2" t="s">
        <v>282</v>
      </c>
      <c r="C251" s="1">
        <v>2003</v>
      </c>
      <c r="D251" s="31">
        <v>340</v>
      </c>
    </row>
    <row r="252" spans="1:4" s="5" customFormat="1" ht="12.75">
      <c r="A252" s="95">
        <v>15</v>
      </c>
      <c r="B252" s="2" t="s">
        <v>283</v>
      </c>
      <c r="C252" s="1">
        <v>2004</v>
      </c>
      <c r="D252" s="31">
        <v>334</v>
      </c>
    </row>
    <row r="253" spans="1:4" s="5" customFormat="1" ht="12.75">
      <c r="A253" s="95">
        <v>16</v>
      </c>
      <c r="B253" s="2" t="s">
        <v>92</v>
      </c>
      <c r="C253" s="1">
        <v>2005</v>
      </c>
      <c r="D253" s="31">
        <v>1716.54</v>
      </c>
    </row>
    <row r="254" spans="1:4" s="5" customFormat="1" ht="12.75">
      <c r="A254" s="95">
        <v>17</v>
      </c>
      <c r="B254" s="2" t="s">
        <v>284</v>
      </c>
      <c r="C254" s="1">
        <v>2005</v>
      </c>
      <c r="D254" s="31">
        <v>342.21</v>
      </c>
    </row>
    <row r="255" spans="1:4" s="5" customFormat="1" ht="12.75">
      <c r="A255" s="95">
        <v>18</v>
      </c>
      <c r="B255" s="2" t="s">
        <v>285</v>
      </c>
      <c r="C255" s="1">
        <v>2005</v>
      </c>
      <c r="D255" s="31">
        <v>371.37</v>
      </c>
    </row>
    <row r="256" spans="1:4" s="5" customFormat="1" ht="12.75">
      <c r="A256" s="95">
        <v>19</v>
      </c>
      <c r="B256" s="2" t="s">
        <v>286</v>
      </c>
      <c r="C256" s="1">
        <v>2005</v>
      </c>
      <c r="D256" s="31">
        <v>411.14</v>
      </c>
    </row>
    <row r="257" spans="1:4" s="5" customFormat="1" ht="12.75">
      <c r="A257" s="95">
        <v>20</v>
      </c>
      <c r="B257" s="2" t="s">
        <v>92</v>
      </c>
      <c r="C257" s="1">
        <v>2005</v>
      </c>
      <c r="D257" s="31">
        <v>1492.98</v>
      </c>
    </row>
    <row r="258" spans="1:4" s="5" customFormat="1" ht="12.75">
      <c r="A258" s="95">
        <v>21</v>
      </c>
      <c r="B258" s="2" t="s">
        <v>287</v>
      </c>
      <c r="C258" s="1">
        <v>2006</v>
      </c>
      <c r="D258" s="31">
        <v>2046</v>
      </c>
    </row>
    <row r="259" spans="1:4" s="5" customFormat="1" ht="13.5" customHeight="1">
      <c r="A259" s="95"/>
      <c r="B259" s="4" t="s">
        <v>38</v>
      </c>
      <c r="C259" s="1"/>
      <c r="D259" s="112">
        <f>SUM(D238:D258)</f>
        <v>17337.89</v>
      </c>
    </row>
    <row r="260" spans="1:4" ht="12.75">
      <c r="A260" s="165" t="str">
        <f>budynki!A83</f>
        <v>12. </v>
      </c>
      <c r="B260" s="212" t="str">
        <f>budynki!B83</f>
        <v> Zespół Szkół RCKU w Starym Brześciu</v>
      </c>
      <c r="C260" s="212"/>
      <c r="D260" s="221"/>
    </row>
    <row r="261" spans="1:4" s="5" customFormat="1" ht="12.75" customHeight="1">
      <c r="A261" s="95" t="s">
        <v>111</v>
      </c>
      <c r="B261" s="2" t="s">
        <v>327</v>
      </c>
      <c r="C261" s="1">
        <v>2002</v>
      </c>
      <c r="D261" s="31">
        <v>4800</v>
      </c>
    </row>
    <row r="262" spans="1:4" s="5" customFormat="1" ht="12.75" customHeight="1">
      <c r="A262" s="95" t="s">
        <v>113</v>
      </c>
      <c r="B262" s="2" t="s">
        <v>328</v>
      </c>
      <c r="C262" s="1">
        <v>2003</v>
      </c>
      <c r="D262" s="31">
        <v>24485.44</v>
      </c>
    </row>
    <row r="263" spans="1:4" s="5" customFormat="1" ht="12.75" customHeight="1">
      <c r="A263" s="95" t="s">
        <v>115</v>
      </c>
      <c r="B263" s="2" t="s">
        <v>329</v>
      </c>
      <c r="C263" s="1">
        <v>2003</v>
      </c>
      <c r="D263" s="31">
        <v>1920.93</v>
      </c>
    </row>
    <row r="264" spans="1:4" s="5" customFormat="1" ht="12.75" customHeight="1">
      <c r="A264" s="95" t="s">
        <v>330</v>
      </c>
      <c r="B264" s="2" t="s">
        <v>331</v>
      </c>
      <c r="C264" s="1">
        <v>2003</v>
      </c>
      <c r="D264" s="31">
        <v>7750.8</v>
      </c>
    </row>
    <row r="265" spans="1:4" s="5" customFormat="1" ht="12.75" customHeight="1">
      <c r="A265" s="95" t="s">
        <v>332</v>
      </c>
      <c r="B265" s="2" t="s">
        <v>333</v>
      </c>
      <c r="C265" s="1">
        <v>2003</v>
      </c>
      <c r="D265" s="31">
        <v>5630.66</v>
      </c>
    </row>
    <row r="266" spans="1:4" s="5" customFormat="1" ht="12.75" customHeight="1">
      <c r="A266" s="95" t="s">
        <v>334</v>
      </c>
      <c r="B266" s="2" t="s">
        <v>335</v>
      </c>
      <c r="C266" s="1">
        <v>2003</v>
      </c>
      <c r="D266" s="31">
        <v>730.93</v>
      </c>
    </row>
    <row r="267" spans="1:4" s="5" customFormat="1" ht="12.75" customHeight="1">
      <c r="A267" s="95" t="s">
        <v>336</v>
      </c>
      <c r="B267" s="2" t="s">
        <v>337</v>
      </c>
      <c r="C267" s="1">
        <v>2003</v>
      </c>
      <c r="D267" s="31">
        <v>2301.02</v>
      </c>
    </row>
    <row r="268" spans="1:4" s="5" customFormat="1" ht="12.75" customHeight="1">
      <c r="A268" s="95" t="s">
        <v>338</v>
      </c>
      <c r="B268" s="2" t="s">
        <v>339</v>
      </c>
      <c r="C268" s="1">
        <v>2003</v>
      </c>
      <c r="D268" s="31">
        <v>1421.6</v>
      </c>
    </row>
    <row r="269" spans="1:4" s="5" customFormat="1" ht="12.75" customHeight="1">
      <c r="A269" s="95" t="s">
        <v>340</v>
      </c>
      <c r="B269" s="2" t="s">
        <v>341</v>
      </c>
      <c r="C269" s="1">
        <v>2003</v>
      </c>
      <c r="D269" s="31">
        <v>3315</v>
      </c>
    </row>
    <row r="270" spans="1:4" s="5" customFormat="1" ht="12.75" customHeight="1">
      <c r="A270" s="95" t="s">
        <v>342</v>
      </c>
      <c r="B270" s="2" t="s">
        <v>276</v>
      </c>
      <c r="C270" s="1">
        <v>2003</v>
      </c>
      <c r="D270" s="31">
        <v>2399</v>
      </c>
    </row>
    <row r="271" spans="1:4" s="5" customFormat="1" ht="12.75" customHeight="1">
      <c r="A271" s="95" t="s">
        <v>343</v>
      </c>
      <c r="B271" s="2" t="s">
        <v>344</v>
      </c>
      <c r="C271" s="1">
        <v>2004</v>
      </c>
      <c r="D271" s="31">
        <v>5333.32</v>
      </c>
    </row>
    <row r="272" spans="1:4" s="5" customFormat="1" ht="12.75" customHeight="1">
      <c r="A272" s="95" t="s">
        <v>345</v>
      </c>
      <c r="B272" s="2" t="s">
        <v>346</v>
      </c>
      <c r="C272" s="1">
        <v>2004</v>
      </c>
      <c r="D272" s="31">
        <v>25816.88</v>
      </c>
    </row>
    <row r="273" spans="1:4" s="5" customFormat="1" ht="12.75" customHeight="1">
      <c r="A273" s="95" t="s">
        <v>347</v>
      </c>
      <c r="B273" s="2" t="s">
        <v>348</v>
      </c>
      <c r="C273" s="1">
        <v>2004</v>
      </c>
      <c r="D273" s="31">
        <v>1355.92</v>
      </c>
    </row>
    <row r="274" spans="1:4" s="5" customFormat="1" ht="12.75" customHeight="1">
      <c r="A274" s="95" t="s">
        <v>349</v>
      </c>
      <c r="B274" s="2" t="s">
        <v>350</v>
      </c>
      <c r="C274" s="1">
        <v>2004</v>
      </c>
      <c r="D274" s="31">
        <v>1672.32</v>
      </c>
    </row>
    <row r="275" spans="1:4" s="5" customFormat="1" ht="12.75" customHeight="1">
      <c r="A275" s="95" t="s">
        <v>351</v>
      </c>
      <c r="B275" s="2" t="s">
        <v>352</v>
      </c>
      <c r="C275" s="1">
        <v>2004</v>
      </c>
      <c r="D275" s="31">
        <v>705.08</v>
      </c>
    </row>
    <row r="276" spans="1:4" s="5" customFormat="1" ht="12.75" customHeight="1">
      <c r="A276" s="95" t="s">
        <v>353</v>
      </c>
      <c r="B276" s="26" t="s">
        <v>354</v>
      </c>
      <c r="C276" s="27">
        <v>2004</v>
      </c>
      <c r="D276" s="31">
        <v>6264</v>
      </c>
    </row>
    <row r="277" spans="1:4" s="5" customFormat="1" ht="12.75" customHeight="1">
      <c r="A277" s="95" t="s">
        <v>355</v>
      </c>
      <c r="B277" s="26" t="s">
        <v>356</v>
      </c>
      <c r="C277" s="27">
        <v>2005</v>
      </c>
      <c r="D277" s="31">
        <v>12990</v>
      </c>
    </row>
    <row r="278" spans="1:4" s="5" customFormat="1" ht="12.75" customHeight="1">
      <c r="A278" s="95" t="s">
        <v>357</v>
      </c>
      <c r="B278" s="26" t="s">
        <v>358</v>
      </c>
      <c r="C278" s="27">
        <v>2005</v>
      </c>
      <c r="D278" s="31">
        <v>27230</v>
      </c>
    </row>
    <row r="279" spans="1:4" s="5" customFormat="1" ht="12.75" customHeight="1">
      <c r="A279" s="95" t="s">
        <v>359</v>
      </c>
      <c r="B279" s="26" t="s">
        <v>360</v>
      </c>
      <c r="C279" s="27">
        <v>2005</v>
      </c>
      <c r="D279" s="31">
        <v>2045</v>
      </c>
    </row>
    <row r="280" spans="1:4" s="5" customFormat="1" ht="12.75" customHeight="1">
      <c r="A280" s="95" t="s">
        <v>361</v>
      </c>
      <c r="B280" s="26" t="s">
        <v>362</v>
      </c>
      <c r="C280" s="27">
        <v>2005</v>
      </c>
      <c r="D280" s="31">
        <v>8238</v>
      </c>
    </row>
    <row r="281" spans="1:4" s="5" customFormat="1" ht="12.75" customHeight="1">
      <c r="A281" s="95" t="s">
        <v>363</v>
      </c>
      <c r="B281" s="26" t="s">
        <v>364</v>
      </c>
      <c r="C281" s="27">
        <v>2005</v>
      </c>
      <c r="D281" s="31">
        <v>4300</v>
      </c>
    </row>
    <row r="282" spans="1:4" s="5" customFormat="1" ht="12.75" customHeight="1">
      <c r="A282" s="95" t="s">
        <v>365</v>
      </c>
      <c r="B282" s="26" t="s">
        <v>366</v>
      </c>
      <c r="C282" s="27">
        <v>2005</v>
      </c>
      <c r="D282" s="31">
        <v>5100</v>
      </c>
    </row>
    <row r="283" spans="1:4" s="5" customFormat="1" ht="12.75" customHeight="1">
      <c r="A283" s="95" t="s">
        <v>367</v>
      </c>
      <c r="B283" s="26" t="s">
        <v>368</v>
      </c>
      <c r="C283" s="27">
        <v>2005</v>
      </c>
      <c r="D283" s="31">
        <v>2159.4</v>
      </c>
    </row>
    <row r="284" spans="1:4" s="5" customFormat="1" ht="12.75" customHeight="1">
      <c r="A284" s="95" t="s">
        <v>369</v>
      </c>
      <c r="B284" s="26" t="s">
        <v>370</v>
      </c>
      <c r="C284" s="27">
        <v>2005</v>
      </c>
      <c r="D284" s="31">
        <v>14880</v>
      </c>
    </row>
    <row r="285" spans="1:4" s="5" customFormat="1" ht="12.75" customHeight="1">
      <c r="A285" s="95" t="s">
        <v>371</v>
      </c>
      <c r="B285" s="38" t="s">
        <v>372</v>
      </c>
      <c r="C285" s="36">
        <v>2006</v>
      </c>
      <c r="D285" s="31">
        <v>3403.8</v>
      </c>
    </row>
    <row r="286" spans="1:5" s="5" customFormat="1" ht="12.75" customHeight="1">
      <c r="A286" s="95"/>
      <c r="B286" s="4" t="s">
        <v>38</v>
      </c>
      <c r="C286" s="1"/>
      <c r="D286" s="112">
        <f>SUM(D261:D285)</f>
        <v>176249.1</v>
      </c>
      <c r="E286" s="49"/>
    </row>
    <row r="287" spans="1:4" ht="12.75">
      <c r="A287" s="165" t="str">
        <f>budynki!A97</f>
        <v>13. </v>
      </c>
      <c r="B287" s="212" t="str">
        <f>budynki!B97</f>
        <v> Zespół Szkół w Chodczu</v>
      </c>
      <c r="C287" s="212"/>
      <c r="D287" s="221"/>
    </row>
    <row r="288" spans="1:4" s="5" customFormat="1" ht="12.75">
      <c r="A288" s="95">
        <v>1</v>
      </c>
      <c r="B288" s="2" t="s">
        <v>776</v>
      </c>
      <c r="C288" s="1">
        <v>2002</v>
      </c>
      <c r="D288" s="31">
        <v>875</v>
      </c>
    </row>
    <row r="289" spans="1:4" s="5" customFormat="1" ht="12.75">
      <c r="A289" s="95">
        <v>2</v>
      </c>
      <c r="B289" s="2" t="s">
        <v>777</v>
      </c>
      <c r="C289" s="1">
        <v>2002</v>
      </c>
      <c r="D289" s="31">
        <v>660</v>
      </c>
    </row>
    <row r="290" spans="1:4" s="5" customFormat="1" ht="12.75">
      <c r="A290" s="95">
        <v>3</v>
      </c>
      <c r="B290" s="2" t="s">
        <v>778</v>
      </c>
      <c r="C290" s="1">
        <v>2002</v>
      </c>
      <c r="D290" s="31">
        <v>1430</v>
      </c>
    </row>
    <row r="291" spans="1:4" s="5" customFormat="1" ht="12.75">
      <c r="A291" s="95">
        <v>4</v>
      </c>
      <c r="B291" s="2" t="s">
        <v>779</v>
      </c>
      <c r="C291" s="1">
        <v>2002</v>
      </c>
      <c r="D291" s="31">
        <v>869.9</v>
      </c>
    </row>
    <row r="292" spans="1:4" s="5" customFormat="1" ht="12.75">
      <c r="A292" s="95">
        <v>5</v>
      </c>
      <c r="B292" s="2" t="s">
        <v>779</v>
      </c>
      <c r="C292" s="1">
        <v>2002</v>
      </c>
      <c r="D292" s="31">
        <v>1230</v>
      </c>
    </row>
    <row r="293" spans="1:4" s="5" customFormat="1" ht="12.75">
      <c r="A293" s="95">
        <v>6</v>
      </c>
      <c r="B293" s="2" t="s">
        <v>528</v>
      </c>
      <c r="C293" s="1">
        <v>2002</v>
      </c>
      <c r="D293" s="31">
        <v>1500</v>
      </c>
    </row>
    <row r="294" spans="1:4" s="5" customFormat="1" ht="12.75">
      <c r="A294" s="95">
        <v>7</v>
      </c>
      <c r="B294" s="2" t="s">
        <v>71</v>
      </c>
      <c r="C294" s="1">
        <v>2002</v>
      </c>
      <c r="D294" s="31">
        <v>23432.5</v>
      </c>
    </row>
    <row r="295" spans="1:4" s="5" customFormat="1" ht="12.75">
      <c r="A295" s="95">
        <v>8</v>
      </c>
      <c r="B295" s="2" t="s">
        <v>780</v>
      </c>
      <c r="C295" s="1">
        <v>2002</v>
      </c>
      <c r="D295" s="31">
        <v>3808</v>
      </c>
    </row>
    <row r="296" spans="1:4" s="5" customFormat="1" ht="12.75">
      <c r="A296" s="95">
        <v>9</v>
      </c>
      <c r="B296" s="2" t="s">
        <v>780</v>
      </c>
      <c r="C296" s="1">
        <v>2002</v>
      </c>
      <c r="D296" s="31">
        <v>2098</v>
      </c>
    </row>
    <row r="297" spans="1:4" s="5" customFormat="1" ht="12.75">
      <c r="A297" s="95">
        <v>10</v>
      </c>
      <c r="B297" s="2" t="s">
        <v>89</v>
      </c>
      <c r="C297" s="1">
        <v>2004</v>
      </c>
      <c r="D297" s="31">
        <v>2441.71</v>
      </c>
    </row>
    <row r="298" spans="1:4" s="5" customFormat="1" ht="12.75">
      <c r="A298" s="95">
        <v>11</v>
      </c>
      <c r="B298" s="2" t="s">
        <v>781</v>
      </c>
      <c r="C298" s="1">
        <v>2005</v>
      </c>
      <c r="D298" s="31">
        <v>1692</v>
      </c>
    </row>
    <row r="299" spans="1:4" s="5" customFormat="1" ht="12.75">
      <c r="A299" s="95">
        <v>12</v>
      </c>
      <c r="B299" s="2" t="s">
        <v>782</v>
      </c>
      <c r="C299" s="1">
        <v>2005</v>
      </c>
      <c r="D299" s="31">
        <v>22806</v>
      </c>
    </row>
    <row r="300" spans="1:4" s="5" customFormat="1" ht="12.75">
      <c r="A300" s="95">
        <v>13</v>
      </c>
      <c r="B300" s="2" t="s">
        <v>783</v>
      </c>
      <c r="C300" s="1">
        <v>2005</v>
      </c>
      <c r="D300" s="31">
        <v>7088</v>
      </c>
    </row>
    <row r="301" spans="1:4" s="5" customFormat="1" ht="12.75">
      <c r="A301" s="95">
        <v>14</v>
      </c>
      <c r="B301" s="2" t="s">
        <v>784</v>
      </c>
      <c r="C301" s="1">
        <v>2005</v>
      </c>
      <c r="D301" s="31">
        <v>500</v>
      </c>
    </row>
    <row r="302" spans="1:4" s="5" customFormat="1" ht="12.75">
      <c r="A302" s="95">
        <v>15</v>
      </c>
      <c r="B302" s="2" t="s">
        <v>785</v>
      </c>
      <c r="C302" s="1">
        <v>2005</v>
      </c>
      <c r="D302" s="31">
        <v>1794</v>
      </c>
    </row>
    <row r="303" spans="1:4" s="5" customFormat="1" ht="12.75">
      <c r="A303" s="95">
        <v>16</v>
      </c>
      <c r="B303" s="2" t="s">
        <v>786</v>
      </c>
      <c r="C303" s="1">
        <v>2005</v>
      </c>
      <c r="D303" s="31">
        <v>2386.32</v>
      </c>
    </row>
    <row r="304" spans="1:4" s="5" customFormat="1" ht="12.75">
      <c r="A304" s="95">
        <v>17</v>
      </c>
      <c r="B304" s="2" t="s">
        <v>787</v>
      </c>
      <c r="C304" s="1">
        <v>2005</v>
      </c>
      <c r="D304" s="31">
        <v>16120</v>
      </c>
    </row>
    <row r="305" spans="1:4" s="5" customFormat="1" ht="12.75">
      <c r="A305" s="95">
        <v>18</v>
      </c>
      <c r="B305" s="2" t="s">
        <v>71</v>
      </c>
      <c r="C305" s="1">
        <v>2007</v>
      </c>
      <c r="D305" s="31">
        <v>2760.81</v>
      </c>
    </row>
    <row r="306" spans="1:4" s="5" customFormat="1" ht="13.5" customHeight="1">
      <c r="A306" s="95"/>
      <c r="B306" s="4" t="s">
        <v>38</v>
      </c>
      <c r="C306" s="1"/>
      <c r="D306" s="112">
        <f>SUM(D288:D305)</f>
        <v>93492.24</v>
      </c>
    </row>
    <row r="307" spans="1:4" ht="12.75" customHeight="1">
      <c r="A307" s="165" t="str">
        <f>budynki!A120</f>
        <v>14. </v>
      </c>
      <c r="B307" s="212" t="str">
        <f>budynki!B120</f>
        <v> Poradnia Psychologiczno-Pedagogiczna w Lubieniu Kujawskim</v>
      </c>
      <c r="C307" s="212"/>
      <c r="D307" s="221"/>
    </row>
    <row r="308" spans="1:4" s="5" customFormat="1" ht="25.5">
      <c r="A308" s="95">
        <v>1</v>
      </c>
      <c r="B308" s="2" t="s">
        <v>766</v>
      </c>
      <c r="C308" s="1" t="s">
        <v>767</v>
      </c>
      <c r="D308" s="31">
        <v>11183</v>
      </c>
    </row>
    <row r="309" spans="1:4" s="5" customFormat="1" ht="25.5">
      <c r="A309" s="95">
        <v>2</v>
      </c>
      <c r="B309" s="2" t="s">
        <v>768</v>
      </c>
      <c r="C309" s="1">
        <v>2005</v>
      </c>
      <c r="D309" s="31">
        <v>11525</v>
      </c>
    </row>
    <row r="310" spans="1:4" s="5" customFormat="1" ht="12.75">
      <c r="A310" s="95">
        <v>3</v>
      </c>
      <c r="B310" s="2" t="s">
        <v>769</v>
      </c>
      <c r="C310" s="1">
        <v>2005</v>
      </c>
      <c r="D310" s="31">
        <v>945</v>
      </c>
    </row>
    <row r="311" spans="1:4" s="5" customFormat="1" ht="12.75">
      <c r="A311" s="95">
        <v>4</v>
      </c>
      <c r="B311" s="2" t="s">
        <v>770</v>
      </c>
      <c r="C311" s="1">
        <v>2005</v>
      </c>
      <c r="D311" s="31">
        <v>304</v>
      </c>
    </row>
    <row r="312" spans="1:4" s="5" customFormat="1" ht="12.75">
      <c r="A312" s="95">
        <v>5</v>
      </c>
      <c r="B312" s="2" t="s">
        <v>90</v>
      </c>
      <c r="C312" s="1">
        <v>2004</v>
      </c>
      <c r="D312" s="31">
        <v>4399</v>
      </c>
    </row>
    <row r="313" spans="1:4" s="5" customFormat="1" ht="17.25" customHeight="1">
      <c r="A313" s="95"/>
      <c r="B313" s="4" t="s">
        <v>38</v>
      </c>
      <c r="C313" s="1"/>
      <c r="D313" s="112">
        <f>SUM(D308:D312)</f>
        <v>28356</v>
      </c>
    </row>
    <row r="314" spans="1:4" ht="12.75">
      <c r="A314" s="165" t="str">
        <f>budynki!A123</f>
        <v>15. </v>
      </c>
      <c r="B314" s="212" t="str">
        <f>budynki!B123</f>
        <v> Zespół Szkół w Kowalu</v>
      </c>
      <c r="C314" s="212"/>
      <c r="D314" s="221"/>
    </row>
    <row r="315" spans="1:4" s="52" customFormat="1" ht="12.75">
      <c r="A315" s="95">
        <v>1</v>
      </c>
      <c r="B315" s="2" t="s">
        <v>743</v>
      </c>
      <c r="C315" s="1">
        <v>2003</v>
      </c>
      <c r="D315" s="31">
        <v>6697.8</v>
      </c>
    </row>
    <row r="316" spans="1:4" s="52" customFormat="1" ht="12.75">
      <c r="A316" s="95">
        <v>2</v>
      </c>
      <c r="B316" s="2" t="s">
        <v>743</v>
      </c>
      <c r="C316" s="1">
        <v>2002</v>
      </c>
      <c r="D316" s="31">
        <v>18462.96</v>
      </c>
    </row>
    <row r="317" spans="1:4" s="52" customFormat="1" ht="12.75">
      <c r="A317" s="95">
        <v>3</v>
      </c>
      <c r="B317" s="2" t="s">
        <v>744</v>
      </c>
      <c r="C317" s="1">
        <v>2004</v>
      </c>
      <c r="D317" s="31">
        <v>13602.6</v>
      </c>
    </row>
    <row r="318" spans="1:4" s="52" customFormat="1" ht="12.75">
      <c r="A318" s="95">
        <v>4</v>
      </c>
      <c r="B318" s="53" t="s">
        <v>745</v>
      </c>
      <c r="C318" s="54">
        <v>2005</v>
      </c>
      <c r="D318" s="200">
        <v>7670</v>
      </c>
    </row>
    <row r="319" spans="1:4" s="52" customFormat="1" ht="12.75">
      <c r="A319" s="95">
        <v>5</v>
      </c>
      <c r="B319" s="53" t="s">
        <v>746</v>
      </c>
      <c r="C319" s="54">
        <v>2005</v>
      </c>
      <c r="D319" s="200">
        <v>22806</v>
      </c>
    </row>
    <row r="320" spans="1:4" s="52" customFormat="1" ht="12.75">
      <c r="A320" s="95">
        <v>6</v>
      </c>
      <c r="B320" s="53" t="s">
        <v>747</v>
      </c>
      <c r="C320" s="54">
        <v>2005</v>
      </c>
      <c r="D320" s="200">
        <v>1772</v>
      </c>
    </row>
    <row r="321" spans="1:4" s="52" customFormat="1" ht="12.75">
      <c r="A321" s="95">
        <v>7</v>
      </c>
      <c r="B321" s="53" t="s">
        <v>748</v>
      </c>
      <c r="C321" s="54">
        <v>2005</v>
      </c>
      <c r="D321" s="200">
        <v>500</v>
      </c>
    </row>
    <row r="322" spans="1:4" s="52" customFormat="1" ht="12.75">
      <c r="A322" s="95">
        <v>8</v>
      </c>
      <c r="B322" s="53" t="s">
        <v>749</v>
      </c>
      <c r="C322" s="54">
        <v>2005</v>
      </c>
      <c r="D322" s="200">
        <v>1794</v>
      </c>
    </row>
    <row r="323" spans="1:4" s="52" customFormat="1" ht="12.75">
      <c r="A323" s="95">
        <v>9</v>
      </c>
      <c r="B323" s="53" t="s">
        <v>750</v>
      </c>
      <c r="C323" s="54">
        <v>2005</v>
      </c>
      <c r="D323" s="200">
        <v>12896</v>
      </c>
    </row>
    <row r="324" spans="1:4" s="52" customFormat="1" ht="13.5" customHeight="1">
      <c r="A324" s="226" t="s">
        <v>488</v>
      </c>
      <c r="B324" s="227"/>
      <c r="C324" s="36"/>
      <c r="D324" s="111">
        <f>SUM(D315:D323)</f>
        <v>86201.36</v>
      </c>
    </row>
    <row r="325" spans="1:4" ht="12.75">
      <c r="A325" s="165" t="str">
        <f>budynki!A130</f>
        <v>16. </v>
      </c>
      <c r="B325" s="212" t="str">
        <f>budynki!B130</f>
        <v> Zespół Szkół w Lubrańcu- Marysinie</v>
      </c>
      <c r="C325" s="212"/>
      <c r="D325" s="221"/>
    </row>
    <row r="326" spans="1:4" s="5" customFormat="1" ht="12.75">
      <c r="A326" s="95">
        <v>1</v>
      </c>
      <c r="B326" s="2" t="s">
        <v>699</v>
      </c>
      <c r="C326" s="1">
        <v>2005</v>
      </c>
      <c r="D326" s="97">
        <v>4600</v>
      </c>
    </row>
    <row r="327" spans="1:4" s="5" customFormat="1" ht="12.75">
      <c r="A327" s="95">
        <v>2</v>
      </c>
      <c r="B327" s="2" t="s">
        <v>700</v>
      </c>
      <c r="C327" s="1">
        <v>2005</v>
      </c>
      <c r="D327" s="97">
        <v>22806</v>
      </c>
    </row>
    <row r="328" spans="1:4" s="5" customFormat="1" ht="12.75">
      <c r="A328" s="95">
        <v>3</v>
      </c>
      <c r="B328" s="2" t="s">
        <v>701</v>
      </c>
      <c r="C328" s="1">
        <v>2005</v>
      </c>
      <c r="D328" s="97">
        <v>7670</v>
      </c>
    </row>
    <row r="329" spans="1:4" s="5" customFormat="1" ht="12.75">
      <c r="A329" s="95">
        <v>4</v>
      </c>
      <c r="B329" s="2" t="s">
        <v>701</v>
      </c>
      <c r="C329" s="1">
        <v>2005</v>
      </c>
      <c r="D329" s="97">
        <v>1692</v>
      </c>
    </row>
    <row r="330" spans="1:4" s="5" customFormat="1" ht="12.75">
      <c r="A330" s="95">
        <v>5</v>
      </c>
      <c r="B330" s="2" t="s">
        <v>700</v>
      </c>
      <c r="C330" s="1">
        <v>2005</v>
      </c>
      <c r="D330" s="97">
        <v>7088</v>
      </c>
    </row>
    <row r="331" spans="1:4" s="5" customFormat="1" ht="12.75">
      <c r="A331" s="95"/>
      <c r="B331" s="3" t="s">
        <v>38</v>
      </c>
      <c r="C331" s="1"/>
      <c r="D331" s="112">
        <f>SUM(D326:D330)</f>
        <v>43856</v>
      </c>
    </row>
    <row r="332" spans="1:4" ht="12.75">
      <c r="A332" s="165" t="str">
        <f>budynki!A139</f>
        <v>17. </v>
      </c>
      <c r="B332" s="212" t="str">
        <f>budynki!B139</f>
        <v> Dom Dziecka w Lubieniu Kujawskim</v>
      </c>
      <c r="C332" s="212"/>
      <c r="D332" s="221"/>
    </row>
    <row r="333" spans="1:4" s="5" customFormat="1" ht="12.75" customHeight="1">
      <c r="A333" s="95">
        <v>1</v>
      </c>
      <c r="B333" s="38" t="s">
        <v>101</v>
      </c>
      <c r="C333" s="36"/>
      <c r="D333" s="31">
        <v>4864</v>
      </c>
    </row>
    <row r="334" spans="1:5" s="5" customFormat="1" ht="12.75" customHeight="1">
      <c r="A334" s="95"/>
      <c r="B334" s="3" t="s">
        <v>38</v>
      </c>
      <c r="C334" s="1"/>
      <c r="D334" s="112">
        <f>SUM(D333)</f>
        <v>4864</v>
      </c>
      <c r="E334" s="49"/>
    </row>
    <row r="335" spans="1:4" ht="12.75">
      <c r="A335" s="165" t="str">
        <f>budynki!A148</f>
        <v>18. </v>
      </c>
      <c r="B335" s="212" t="str">
        <f>budynki!B148</f>
        <v> Powiatowy Zarząd Dróg w Jarantowicach</v>
      </c>
      <c r="C335" s="212"/>
      <c r="D335" s="221"/>
    </row>
    <row r="336" spans="1:4" ht="12.75">
      <c r="A336" s="36">
        <v>1</v>
      </c>
      <c r="B336" s="38" t="s">
        <v>71</v>
      </c>
      <c r="C336" s="36">
        <v>2006</v>
      </c>
      <c r="D336" s="37">
        <v>2668</v>
      </c>
    </row>
    <row r="337" spans="1:4" ht="12.75">
      <c r="A337" s="36">
        <v>2</v>
      </c>
      <c r="B337" s="38" t="s">
        <v>71</v>
      </c>
      <c r="C337" s="36">
        <v>2002</v>
      </c>
      <c r="D337" s="37">
        <v>2565</v>
      </c>
    </row>
    <row r="338" spans="1:4" ht="12.75">
      <c r="A338" s="36">
        <v>3</v>
      </c>
      <c r="B338" s="38" t="s">
        <v>71</v>
      </c>
      <c r="C338" s="36">
        <v>2002</v>
      </c>
      <c r="D338" s="37">
        <v>3165</v>
      </c>
    </row>
    <row r="339" spans="1:4" ht="12.75">
      <c r="A339" s="36">
        <v>4</v>
      </c>
      <c r="B339" s="38" t="s">
        <v>71</v>
      </c>
      <c r="C339" s="36">
        <v>2002</v>
      </c>
      <c r="D339" s="37">
        <v>3450</v>
      </c>
    </row>
    <row r="340" spans="1:4" ht="12.75">
      <c r="A340" s="36">
        <v>5</v>
      </c>
      <c r="B340" s="38" t="s">
        <v>71</v>
      </c>
      <c r="C340" s="36">
        <v>2005</v>
      </c>
      <c r="D340" s="37">
        <v>4453</v>
      </c>
    </row>
    <row r="341" spans="1:4" ht="12.75">
      <c r="A341" s="36">
        <v>6</v>
      </c>
      <c r="B341" s="38" t="s">
        <v>286</v>
      </c>
      <c r="C341" s="36">
        <v>2002</v>
      </c>
      <c r="D341" s="37">
        <v>660</v>
      </c>
    </row>
    <row r="342" spans="1:4" ht="12.75">
      <c r="A342" s="36">
        <v>7</v>
      </c>
      <c r="B342" s="38" t="s">
        <v>838</v>
      </c>
      <c r="C342" s="36">
        <v>2002</v>
      </c>
      <c r="D342" s="37">
        <v>820</v>
      </c>
    </row>
    <row r="343" spans="1:4" ht="12.75">
      <c r="A343" s="36">
        <v>8</v>
      </c>
      <c r="B343" s="38" t="s">
        <v>538</v>
      </c>
      <c r="C343" s="36">
        <v>2003</v>
      </c>
      <c r="D343" s="37">
        <v>1329.8</v>
      </c>
    </row>
    <row r="344" spans="1:4" ht="12.75">
      <c r="A344" s="36"/>
      <c r="B344" s="114" t="s">
        <v>38</v>
      </c>
      <c r="C344" s="36"/>
      <c r="D344" s="122">
        <f>SUM(D336:D343)</f>
        <v>19110.8</v>
      </c>
    </row>
    <row r="345" spans="1:4" ht="12.75">
      <c r="A345" s="165" t="str">
        <f>budynki!A153</f>
        <v>19. </v>
      </c>
      <c r="B345" s="212" t="str">
        <f>budynki!B153</f>
        <v> Powiatowy Urząd Pracy</v>
      </c>
      <c r="C345" s="212"/>
      <c r="D345" s="221"/>
    </row>
    <row r="346" spans="1:4" ht="12.75">
      <c r="A346" s="102">
        <v>1</v>
      </c>
      <c r="B346" s="58" t="s">
        <v>166</v>
      </c>
      <c r="C346" s="59">
        <v>2002</v>
      </c>
      <c r="D346" s="99">
        <v>1959.99</v>
      </c>
    </row>
    <row r="347" spans="1:4" ht="12.75">
      <c r="A347" s="102">
        <v>2</v>
      </c>
      <c r="B347" s="58" t="s">
        <v>167</v>
      </c>
      <c r="C347" s="59">
        <v>2002</v>
      </c>
      <c r="D347" s="99">
        <v>3806.4</v>
      </c>
    </row>
    <row r="348" spans="1:4" ht="12.75">
      <c r="A348" s="102">
        <v>3</v>
      </c>
      <c r="B348" s="58" t="s">
        <v>168</v>
      </c>
      <c r="C348" s="59">
        <v>2002</v>
      </c>
      <c r="D348" s="99">
        <v>3257.4</v>
      </c>
    </row>
    <row r="349" spans="1:4" ht="12.75">
      <c r="A349" s="102">
        <v>4</v>
      </c>
      <c r="B349" s="58" t="s">
        <v>169</v>
      </c>
      <c r="C349" s="59">
        <v>2002</v>
      </c>
      <c r="D349" s="99">
        <v>1976.4</v>
      </c>
    </row>
    <row r="350" spans="1:4" ht="12.75">
      <c r="A350" s="102">
        <v>5</v>
      </c>
      <c r="B350" s="58" t="s">
        <v>170</v>
      </c>
      <c r="C350" s="59">
        <v>2002</v>
      </c>
      <c r="D350" s="99">
        <v>1638.46</v>
      </c>
    </row>
    <row r="351" spans="1:4" ht="12.75">
      <c r="A351" s="102">
        <v>6</v>
      </c>
      <c r="B351" s="58" t="s">
        <v>170</v>
      </c>
      <c r="C351" s="59">
        <v>2002</v>
      </c>
      <c r="D351" s="99">
        <v>1638.46</v>
      </c>
    </row>
    <row r="352" spans="1:4" ht="12.75">
      <c r="A352" s="102">
        <v>7</v>
      </c>
      <c r="B352" s="58" t="s">
        <v>170</v>
      </c>
      <c r="C352" s="59">
        <v>2002</v>
      </c>
      <c r="D352" s="99">
        <v>1638.46</v>
      </c>
    </row>
    <row r="353" spans="1:4" ht="12.75">
      <c r="A353" s="102">
        <v>8</v>
      </c>
      <c r="B353" s="58" t="s">
        <v>170</v>
      </c>
      <c r="C353" s="59">
        <v>2002</v>
      </c>
      <c r="D353" s="99">
        <v>1638.46</v>
      </c>
    </row>
    <row r="354" spans="1:4" ht="12.75">
      <c r="A354" s="102">
        <v>9</v>
      </c>
      <c r="B354" s="58" t="s">
        <v>170</v>
      </c>
      <c r="C354" s="59">
        <v>2002</v>
      </c>
      <c r="D354" s="99">
        <v>1638.46</v>
      </c>
    </row>
    <row r="355" spans="1:4" ht="12.75">
      <c r="A355" s="102">
        <v>10</v>
      </c>
      <c r="B355" s="58" t="s">
        <v>171</v>
      </c>
      <c r="C355" s="59">
        <v>2002</v>
      </c>
      <c r="D355" s="99">
        <v>1504.26</v>
      </c>
    </row>
    <row r="356" spans="1:4" ht="12.75">
      <c r="A356" s="102">
        <v>11</v>
      </c>
      <c r="B356" s="58" t="s">
        <v>172</v>
      </c>
      <c r="C356" s="59">
        <v>2002</v>
      </c>
      <c r="D356" s="99">
        <v>3475.78</v>
      </c>
    </row>
    <row r="357" spans="1:4" ht="12.75">
      <c r="A357" s="102">
        <v>12</v>
      </c>
      <c r="B357" s="58" t="s">
        <v>173</v>
      </c>
      <c r="C357" s="59">
        <v>2002</v>
      </c>
      <c r="D357" s="99">
        <v>2553.46</v>
      </c>
    </row>
    <row r="358" spans="1:4" ht="12.75">
      <c r="A358" s="102">
        <v>13</v>
      </c>
      <c r="B358" s="58" t="s">
        <v>174</v>
      </c>
      <c r="C358" s="59">
        <v>2002</v>
      </c>
      <c r="D358" s="99">
        <v>3109.78</v>
      </c>
    </row>
    <row r="359" spans="1:4" ht="12.75">
      <c r="A359" s="102">
        <v>14</v>
      </c>
      <c r="B359" s="58" t="s">
        <v>173</v>
      </c>
      <c r="C359" s="59">
        <v>2002</v>
      </c>
      <c r="D359" s="99">
        <v>2553.46</v>
      </c>
    </row>
    <row r="360" spans="1:4" ht="12.75">
      <c r="A360" s="102">
        <v>15</v>
      </c>
      <c r="B360" s="58" t="s">
        <v>174</v>
      </c>
      <c r="C360" s="59">
        <v>2002</v>
      </c>
      <c r="D360" s="99">
        <v>3004.86</v>
      </c>
    </row>
    <row r="361" spans="1:4" ht="12.75">
      <c r="A361" s="102">
        <v>16</v>
      </c>
      <c r="B361" s="58" t="s">
        <v>174</v>
      </c>
      <c r="C361" s="59">
        <v>2002</v>
      </c>
      <c r="D361" s="99">
        <v>2978.02</v>
      </c>
    </row>
    <row r="362" spans="1:4" ht="12.75">
      <c r="A362" s="102">
        <v>17</v>
      </c>
      <c r="B362" s="58" t="s">
        <v>174</v>
      </c>
      <c r="C362" s="59">
        <v>2002</v>
      </c>
      <c r="D362" s="99">
        <v>2978.02</v>
      </c>
    </row>
    <row r="363" spans="1:4" ht="12.75">
      <c r="A363" s="102">
        <v>18</v>
      </c>
      <c r="B363" s="58" t="s">
        <v>173</v>
      </c>
      <c r="C363" s="59">
        <v>2002</v>
      </c>
      <c r="D363" s="99">
        <v>2526.62</v>
      </c>
    </row>
    <row r="364" spans="1:4" ht="12.75">
      <c r="A364" s="102">
        <v>19</v>
      </c>
      <c r="B364" s="58" t="s">
        <v>174</v>
      </c>
      <c r="C364" s="59">
        <v>2002</v>
      </c>
      <c r="D364" s="99">
        <v>2978.02</v>
      </c>
    </row>
    <row r="365" spans="1:4" ht="12.75">
      <c r="A365" s="102">
        <v>20</v>
      </c>
      <c r="B365" s="58" t="s">
        <v>174</v>
      </c>
      <c r="C365" s="59">
        <v>2002</v>
      </c>
      <c r="D365" s="99">
        <v>2978.02</v>
      </c>
    </row>
    <row r="366" spans="1:4" ht="12.75">
      <c r="A366" s="102">
        <v>21</v>
      </c>
      <c r="B366" s="58" t="s">
        <v>174</v>
      </c>
      <c r="C366" s="59">
        <v>2002</v>
      </c>
      <c r="D366" s="99">
        <v>2526.62</v>
      </c>
    </row>
    <row r="367" spans="1:4" ht="12.75">
      <c r="A367" s="102">
        <v>22</v>
      </c>
      <c r="B367" s="58" t="s">
        <v>173</v>
      </c>
      <c r="C367" s="59">
        <v>2002</v>
      </c>
      <c r="D367" s="99">
        <v>2075.22</v>
      </c>
    </row>
    <row r="368" spans="1:4" ht="12.75">
      <c r="A368" s="102">
        <v>23</v>
      </c>
      <c r="B368" s="58" t="s">
        <v>173</v>
      </c>
      <c r="C368" s="59">
        <v>2002</v>
      </c>
      <c r="D368" s="99">
        <v>2075.22</v>
      </c>
    </row>
    <row r="369" spans="1:4" ht="12.75">
      <c r="A369" s="102">
        <v>24</v>
      </c>
      <c r="B369" s="58" t="s">
        <v>174</v>
      </c>
      <c r="C369" s="59">
        <v>2002</v>
      </c>
      <c r="D369" s="99">
        <v>2526.62</v>
      </c>
    </row>
    <row r="370" spans="1:4" ht="12.75">
      <c r="A370" s="102">
        <v>25</v>
      </c>
      <c r="B370" s="58" t="s">
        <v>174</v>
      </c>
      <c r="C370" s="59">
        <v>2002</v>
      </c>
      <c r="D370" s="99">
        <v>2526.62</v>
      </c>
    </row>
    <row r="371" spans="1:4" ht="12.75">
      <c r="A371" s="102">
        <v>26</v>
      </c>
      <c r="B371" s="58" t="s">
        <v>174</v>
      </c>
      <c r="C371" s="59">
        <v>2002</v>
      </c>
      <c r="D371" s="99">
        <v>2526.62</v>
      </c>
    </row>
    <row r="372" spans="1:4" ht="12.75">
      <c r="A372" s="102">
        <v>27</v>
      </c>
      <c r="B372" s="58" t="s">
        <v>174</v>
      </c>
      <c r="C372" s="59">
        <v>2002</v>
      </c>
      <c r="D372" s="99">
        <v>2526.62</v>
      </c>
    </row>
    <row r="373" spans="1:4" ht="12.75">
      <c r="A373" s="102">
        <v>28</v>
      </c>
      <c r="B373" s="58" t="s">
        <v>173</v>
      </c>
      <c r="C373" s="59">
        <v>2002</v>
      </c>
      <c r="D373" s="99">
        <v>2075.22</v>
      </c>
    </row>
    <row r="374" spans="1:4" ht="12.75">
      <c r="A374" s="102">
        <v>29</v>
      </c>
      <c r="B374" s="58" t="s">
        <v>174</v>
      </c>
      <c r="C374" s="59">
        <v>2002</v>
      </c>
      <c r="D374" s="99">
        <v>3644.14</v>
      </c>
    </row>
    <row r="375" spans="1:4" ht="12.75">
      <c r="A375" s="102">
        <v>30</v>
      </c>
      <c r="B375" s="58" t="s">
        <v>174</v>
      </c>
      <c r="C375" s="59">
        <v>2002</v>
      </c>
      <c r="D375" s="99">
        <v>3644.14</v>
      </c>
    </row>
    <row r="376" spans="1:4" ht="12.75">
      <c r="A376" s="102">
        <v>31</v>
      </c>
      <c r="B376" s="58" t="s">
        <v>175</v>
      </c>
      <c r="C376" s="59">
        <v>2003</v>
      </c>
      <c r="D376" s="99">
        <v>94327.32</v>
      </c>
    </row>
    <row r="377" spans="1:4" ht="12.75">
      <c r="A377" s="102">
        <v>32</v>
      </c>
      <c r="B377" s="58" t="s">
        <v>176</v>
      </c>
      <c r="C377" s="59">
        <v>2003</v>
      </c>
      <c r="D377" s="99">
        <v>10077.2</v>
      </c>
    </row>
    <row r="378" spans="1:4" ht="12.75">
      <c r="A378" s="102">
        <v>33</v>
      </c>
      <c r="B378" s="58" t="s">
        <v>176</v>
      </c>
      <c r="C378" s="59">
        <v>2003</v>
      </c>
      <c r="D378" s="99">
        <v>10077.2</v>
      </c>
    </row>
    <row r="379" spans="1:4" ht="12.75">
      <c r="A379" s="102">
        <v>34</v>
      </c>
      <c r="B379" s="58" t="s">
        <v>177</v>
      </c>
      <c r="C379" s="59">
        <v>2003</v>
      </c>
      <c r="D379" s="99">
        <v>6834.44</v>
      </c>
    </row>
    <row r="380" spans="1:4" ht="12.75">
      <c r="A380" s="102">
        <v>35</v>
      </c>
      <c r="B380" s="58" t="s">
        <v>178</v>
      </c>
      <c r="C380" s="59">
        <v>2003</v>
      </c>
      <c r="D380" s="99">
        <v>6311.06</v>
      </c>
    </row>
    <row r="381" spans="1:4" ht="12.75">
      <c r="A381" s="102">
        <v>36</v>
      </c>
      <c r="B381" s="58" t="s">
        <v>178</v>
      </c>
      <c r="C381" s="59">
        <v>2003</v>
      </c>
      <c r="D381" s="99">
        <v>6311.06</v>
      </c>
    </row>
    <row r="382" spans="1:4" ht="12.75">
      <c r="A382" s="102">
        <v>37</v>
      </c>
      <c r="B382" s="58" t="s">
        <v>178</v>
      </c>
      <c r="C382" s="59">
        <v>2003</v>
      </c>
      <c r="D382" s="99">
        <v>6311.06</v>
      </c>
    </row>
    <row r="383" spans="1:4" ht="12.75">
      <c r="A383" s="102">
        <v>38</v>
      </c>
      <c r="B383" s="58" t="s">
        <v>178</v>
      </c>
      <c r="C383" s="59">
        <v>2003</v>
      </c>
      <c r="D383" s="99">
        <v>6311.06</v>
      </c>
    </row>
    <row r="384" spans="1:4" ht="12.75">
      <c r="A384" s="102">
        <v>39</v>
      </c>
      <c r="B384" s="58" t="s">
        <v>178</v>
      </c>
      <c r="C384" s="59">
        <v>2003</v>
      </c>
      <c r="D384" s="99">
        <v>6311.06</v>
      </c>
    </row>
    <row r="385" spans="1:4" ht="12.75">
      <c r="A385" s="102">
        <v>40</v>
      </c>
      <c r="B385" s="58" t="s">
        <v>178</v>
      </c>
      <c r="C385" s="59">
        <v>2003</v>
      </c>
      <c r="D385" s="99">
        <v>6311.06</v>
      </c>
    </row>
    <row r="386" spans="1:4" ht="12.75">
      <c r="A386" s="102">
        <v>41</v>
      </c>
      <c r="B386" s="58" t="s">
        <v>177</v>
      </c>
      <c r="C386" s="59">
        <v>2003</v>
      </c>
      <c r="D386" s="99">
        <v>6141.48</v>
      </c>
    </row>
    <row r="387" spans="1:4" ht="12.75">
      <c r="A387" s="102">
        <v>42</v>
      </c>
      <c r="B387" s="58" t="s">
        <v>179</v>
      </c>
      <c r="C387" s="59">
        <v>2004</v>
      </c>
      <c r="D387" s="99">
        <v>3638.04</v>
      </c>
    </row>
    <row r="388" spans="1:4" ht="12.75">
      <c r="A388" s="102">
        <v>43</v>
      </c>
      <c r="B388" s="58" t="s">
        <v>179</v>
      </c>
      <c r="C388" s="59">
        <v>2004</v>
      </c>
      <c r="D388" s="99">
        <v>3638.04</v>
      </c>
    </row>
    <row r="389" spans="1:4" ht="12.75">
      <c r="A389" s="102">
        <v>44</v>
      </c>
      <c r="B389" s="58" t="s">
        <v>179</v>
      </c>
      <c r="C389" s="59">
        <v>2004</v>
      </c>
      <c r="D389" s="99">
        <v>3638.04</v>
      </c>
    </row>
    <row r="390" spans="1:4" ht="12.75">
      <c r="A390" s="102">
        <v>45</v>
      </c>
      <c r="B390" s="58" t="s">
        <v>179</v>
      </c>
      <c r="C390" s="59">
        <v>2004</v>
      </c>
      <c r="D390" s="99">
        <v>3638.04</v>
      </c>
    </row>
    <row r="391" spans="1:4" ht="12.75">
      <c r="A391" s="102">
        <v>46</v>
      </c>
      <c r="B391" s="58" t="s">
        <v>179</v>
      </c>
      <c r="C391" s="59">
        <v>2004</v>
      </c>
      <c r="D391" s="99">
        <v>3638.04</v>
      </c>
    </row>
    <row r="392" spans="1:4" ht="12.75">
      <c r="A392" s="102">
        <v>47</v>
      </c>
      <c r="B392" s="58" t="s">
        <v>179</v>
      </c>
      <c r="C392" s="59">
        <v>2004</v>
      </c>
      <c r="D392" s="99">
        <v>3638.04</v>
      </c>
    </row>
    <row r="393" spans="1:4" ht="12.75">
      <c r="A393" s="102">
        <v>48</v>
      </c>
      <c r="B393" s="58" t="s">
        <v>179</v>
      </c>
      <c r="C393" s="59">
        <v>2004</v>
      </c>
      <c r="D393" s="99">
        <v>3638.04</v>
      </c>
    </row>
    <row r="394" spans="1:4" ht="12.75">
      <c r="A394" s="102">
        <v>49</v>
      </c>
      <c r="B394" s="58" t="s">
        <v>179</v>
      </c>
      <c r="C394" s="59">
        <v>2004</v>
      </c>
      <c r="D394" s="99">
        <v>3638.04</v>
      </c>
    </row>
    <row r="395" spans="1:4" ht="12.75">
      <c r="A395" s="102">
        <v>50</v>
      </c>
      <c r="B395" s="58" t="s">
        <v>179</v>
      </c>
      <c r="C395" s="59">
        <v>2004</v>
      </c>
      <c r="D395" s="99">
        <v>3638.04</v>
      </c>
    </row>
    <row r="396" spans="1:4" ht="12.75">
      <c r="A396" s="102">
        <v>51</v>
      </c>
      <c r="B396" s="58" t="s">
        <v>180</v>
      </c>
      <c r="C396" s="59">
        <v>2004</v>
      </c>
      <c r="D396" s="99">
        <v>4459.1</v>
      </c>
    </row>
    <row r="397" spans="1:4" ht="12.75">
      <c r="A397" s="102">
        <v>52</v>
      </c>
      <c r="B397" s="58" t="s">
        <v>180</v>
      </c>
      <c r="C397" s="59">
        <v>2004</v>
      </c>
      <c r="D397" s="99">
        <v>4459.1</v>
      </c>
    </row>
    <row r="398" spans="1:4" ht="12.75">
      <c r="A398" s="102">
        <v>53</v>
      </c>
      <c r="B398" s="58" t="s">
        <v>179</v>
      </c>
      <c r="C398" s="59">
        <v>2004</v>
      </c>
      <c r="D398" s="99">
        <v>3638.04</v>
      </c>
    </row>
    <row r="399" spans="1:4" ht="12.75">
      <c r="A399" s="102">
        <v>54</v>
      </c>
      <c r="B399" s="58" t="s">
        <v>180</v>
      </c>
      <c r="C399" s="59">
        <v>2004</v>
      </c>
      <c r="D399" s="99">
        <v>4459.1</v>
      </c>
    </row>
    <row r="400" spans="1:4" ht="12.75">
      <c r="A400" s="102">
        <v>55</v>
      </c>
      <c r="B400" s="58" t="s">
        <v>179</v>
      </c>
      <c r="C400" s="59">
        <v>2004</v>
      </c>
      <c r="D400" s="99">
        <v>3638.04</v>
      </c>
    </row>
    <row r="401" spans="1:4" ht="12.75">
      <c r="A401" s="102">
        <v>56</v>
      </c>
      <c r="B401" s="58" t="s">
        <v>179</v>
      </c>
      <c r="C401" s="59">
        <v>2004</v>
      </c>
      <c r="D401" s="99">
        <v>3638.04</v>
      </c>
    </row>
    <row r="402" spans="1:4" ht="12.75">
      <c r="A402" s="102">
        <v>57</v>
      </c>
      <c r="B402" s="58" t="s">
        <v>179</v>
      </c>
      <c r="C402" s="59">
        <v>2004</v>
      </c>
      <c r="D402" s="99">
        <v>3638.04</v>
      </c>
    </row>
    <row r="403" spans="1:4" ht="12.75">
      <c r="A403" s="102">
        <v>58</v>
      </c>
      <c r="B403" s="58" t="s">
        <v>180</v>
      </c>
      <c r="C403" s="59">
        <v>2004</v>
      </c>
      <c r="D403" s="99">
        <v>4459.1</v>
      </c>
    </row>
    <row r="404" spans="1:4" ht="12.75">
      <c r="A404" s="102">
        <v>59</v>
      </c>
      <c r="B404" s="58" t="s">
        <v>180</v>
      </c>
      <c r="C404" s="59">
        <v>2004</v>
      </c>
      <c r="D404" s="99">
        <v>4459.1</v>
      </c>
    </row>
    <row r="405" spans="1:4" ht="12.75">
      <c r="A405" s="102">
        <v>60</v>
      </c>
      <c r="B405" s="58" t="s">
        <v>180</v>
      </c>
      <c r="C405" s="59">
        <v>2004</v>
      </c>
      <c r="D405" s="99">
        <v>4459.1</v>
      </c>
    </row>
    <row r="406" spans="1:4" ht="12.75">
      <c r="A406" s="102">
        <v>61</v>
      </c>
      <c r="B406" s="58" t="s">
        <v>181</v>
      </c>
      <c r="C406" s="59">
        <v>2004</v>
      </c>
      <c r="D406" s="99">
        <v>2718.89</v>
      </c>
    </row>
    <row r="407" spans="1:4" ht="12.75">
      <c r="A407" s="102">
        <v>62</v>
      </c>
      <c r="B407" s="58" t="s">
        <v>182</v>
      </c>
      <c r="C407" s="59">
        <v>2005</v>
      </c>
      <c r="D407" s="99">
        <v>3248.98</v>
      </c>
    </row>
    <row r="408" spans="1:4" ht="12.75">
      <c r="A408" s="102">
        <v>63</v>
      </c>
      <c r="B408" s="58" t="s">
        <v>183</v>
      </c>
      <c r="C408" s="59">
        <v>2002</v>
      </c>
      <c r="D408" s="99">
        <v>5244.78</v>
      </c>
    </row>
    <row r="409" spans="1:4" ht="12.75">
      <c r="A409" s="102">
        <v>64</v>
      </c>
      <c r="B409" s="58" t="s">
        <v>184</v>
      </c>
      <c r="C409" s="59">
        <v>2003</v>
      </c>
      <c r="D409" s="99">
        <v>3048.78</v>
      </c>
    </row>
    <row r="410" spans="1:4" ht="12.75">
      <c r="A410" s="102">
        <v>65</v>
      </c>
      <c r="B410" s="58" t="s">
        <v>184</v>
      </c>
      <c r="C410" s="59">
        <v>2003</v>
      </c>
      <c r="D410" s="99">
        <v>3048.78</v>
      </c>
    </row>
    <row r="411" spans="1:4" ht="12.75">
      <c r="A411" s="102">
        <v>66</v>
      </c>
      <c r="B411" s="58" t="s">
        <v>185</v>
      </c>
      <c r="C411" s="59">
        <v>2002</v>
      </c>
      <c r="D411" s="99">
        <v>756.4</v>
      </c>
    </row>
    <row r="412" spans="1:4" ht="12.75">
      <c r="A412" s="102">
        <v>67</v>
      </c>
      <c r="B412" s="58" t="s">
        <v>186</v>
      </c>
      <c r="C412" s="59">
        <v>2002</v>
      </c>
      <c r="D412" s="99">
        <v>841.8</v>
      </c>
    </row>
    <row r="413" spans="1:4" ht="12.75">
      <c r="A413" s="102">
        <v>68</v>
      </c>
      <c r="B413" s="58" t="s">
        <v>187</v>
      </c>
      <c r="C413" s="59">
        <v>2003</v>
      </c>
      <c r="D413" s="99">
        <v>1266.36</v>
      </c>
    </row>
    <row r="414" spans="1:4" ht="12.75">
      <c r="A414" s="102">
        <v>69</v>
      </c>
      <c r="B414" s="58" t="s">
        <v>188</v>
      </c>
      <c r="C414" s="59">
        <v>2003</v>
      </c>
      <c r="D414" s="99">
        <v>1387.14</v>
      </c>
    </row>
    <row r="415" spans="1:4" ht="12.75">
      <c r="A415" s="102">
        <v>70</v>
      </c>
      <c r="B415" s="58" t="s">
        <v>189</v>
      </c>
      <c r="C415" s="59">
        <v>2004</v>
      </c>
      <c r="D415" s="99">
        <v>1076.04</v>
      </c>
    </row>
    <row r="416" spans="1:4" ht="12.75">
      <c r="A416" s="102">
        <v>71</v>
      </c>
      <c r="B416" s="58" t="s">
        <v>189</v>
      </c>
      <c r="C416" s="59">
        <v>2004</v>
      </c>
      <c r="D416" s="99">
        <v>1076.04</v>
      </c>
    </row>
    <row r="417" spans="1:4" ht="12.75">
      <c r="A417" s="102">
        <v>72</v>
      </c>
      <c r="B417" s="58" t="s">
        <v>189</v>
      </c>
      <c r="C417" s="59">
        <v>2004</v>
      </c>
      <c r="D417" s="99">
        <v>1076.04</v>
      </c>
    </row>
    <row r="418" spans="1:4" ht="12.75">
      <c r="A418" s="102">
        <v>73</v>
      </c>
      <c r="B418" s="58" t="s">
        <v>189</v>
      </c>
      <c r="C418" s="59">
        <v>2004</v>
      </c>
      <c r="D418" s="99">
        <v>1076.04</v>
      </c>
    </row>
    <row r="419" spans="1:4" ht="12.75">
      <c r="A419" s="102">
        <v>74</v>
      </c>
      <c r="B419" s="58" t="s">
        <v>190</v>
      </c>
      <c r="C419" s="59">
        <v>2004</v>
      </c>
      <c r="D419" s="99">
        <v>2470.5</v>
      </c>
    </row>
    <row r="420" spans="1:4" ht="12.75">
      <c r="A420" s="102">
        <v>75</v>
      </c>
      <c r="B420" s="58" t="s">
        <v>191</v>
      </c>
      <c r="C420" s="59">
        <v>2004</v>
      </c>
      <c r="D420" s="99">
        <v>1244.4</v>
      </c>
    </row>
    <row r="421" spans="1:4" ht="12.75">
      <c r="A421" s="102">
        <v>76</v>
      </c>
      <c r="B421" s="58" t="s">
        <v>191</v>
      </c>
      <c r="C421" s="59">
        <v>2004</v>
      </c>
      <c r="D421" s="99">
        <v>1244.4</v>
      </c>
    </row>
    <row r="422" spans="1:4" ht="12.75">
      <c r="A422" s="102">
        <v>77</v>
      </c>
      <c r="B422" s="58" t="s">
        <v>191</v>
      </c>
      <c r="C422" s="59">
        <v>2004</v>
      </c>
      <c r="D422" s="99">
        <v>1244.4</v>
      </c>
    </row>
    <row r="423" spans="1:4" ht="12.75">
      <c r="A423" s="102">
        <v>78</v>
      </c>
      <c r="B423" s="58" t="s">
        <v>192</v>
      </c>
      <c r="C423" s="59">
        <v>2004</v>
      </c>
      <c r="D423" s="99">
        <v>1581.12</v>
      </c>
    </row>
    <row r="424" spans="1:4" ht="12.75">
      <c r="A424" s="102">
        <v>79</v>
      </c>
      <c r="B424" s="58" t="s">
        <v>192</v>
      </c>
      <c r="C424" s="59">
        <v>2004</v>
      </c>
      <c r="D424" s="99">
        <v>1581.12</v>
      </c>
    </row>
    <row r="425" spans="1:4" ht="12.75">
      <c r="A425" s="102">
        <v>80</v>
      </c>
      <c r="B425" s="58" t="s">
        <v>192</v>
      </c>
      <c r="C425" s="59">
        <v>2004</v>
      </c>
      <c r="D425" s="99">
        <v>1581.12</v>
      </c>
    </row>
    <row r="426" spans="1:4" ht="12.75">
      <c r="A426" s="102">
        <v>81</v>
      </c>
      <c r="B426" s="58" t="s">
        <v>192</v>
      </c>
      <c r="C426" s="59">
        <v>2004</v>
      </c>
      <c r="D426" s="99">
        <v>1581.12</v>
      </c>
    </row>
    <row r="427" spans="1:4" ht="12.75">
      <c r="A427" s="102">
        <v>82</v>
      </c>
      <c r="B427" s="58" t="s">
        <v>193</v>
      </c>
      <c r="C427" s="59">
        <v>2004</v>
      </c>
      <c r="D427" s="99">
        <v>1804.38</v>
      </c>
    </row>
    <row r="428" spans="1:4" ht="12.75">
      <c r="A428" s="102">
        <v>83</v>
      </c>
      <c r="B428" s="58" t="s">
        <v>192</v>
      </c>
      <c r="C428" s="59">
        <v>2004</v>
      </c>
      <c r="D428" s="99">
        <v>1581.12</v>
      </c>
    </row>
    <row r="429" spans="1:4" ht="12.75">
      <c r="A429" s="102">
        <v>84</v>
      </c>
      <c r="B429" s="58" t="s">
        <v>192</v>
      </c>
      <c r="C429" s="59">
        <v>2004</v>
      </c>
      <c r="D429" s="99">
        <v>1581.12</v>
      </c>
    </row>
    <row r="430" spans="1:4" ht="12.75">
      <c r="A430" s="102">
        <v>85</v>
      </c>
      <c r="B430" s="58" t="s">
        <v>192</v>
      </c>
      <c r="C430" s="59">
        <v>2004</v>
      </c>
      <c r="D430" s="99">
        <v>1581.12</v>
      </c>
    </row>
    <row r="431" spans="1:4" ht="12.75">
      <c r="A431" s="102">
        <v>86</v>
      </c>
      <c r="B431" s="58" t="s">
        <v>192</v>
      </c>
      <c r="C431" s="59">
        <v>2004</v>
      </c>
      <c r="D431" s="99">
        <v>1581.12</v>
      </c>
    </row>
    <row r="432" spans="1:4" ht="12.75">
      <c r="A432" s="102">
        <v>87</v>
      </c>
      <c r="B432" s="58" t="s">
        <v>194</v>
      </c>
      <c r="C432" s="59">
        <v>2004</v>
      </c>
      <c r="D432" s="99">
        <v>735.81</v>
      </c>
    </row>
    <row r="433" spans="1:4" ht="12.75">
      <c r="A433" s="102">
        <v>88</v>
      </c>
      <c r="B433" s="58" t="s">
        <v>195</v>
      </c>
      <c r="C433" s="59">
        <v>2005</v>
      </c>
      <c r="D433" s="99">
        <v>5059.34</v>
      </c>
    </row>
    <row r="434" spans="1:4" ht="12.75">
      <c r="A434" s="102">
        <v>89</v>
      </c>
      <c r="B434" s="58" t="s">
        <v>195</v>
      </c>
      <c r="C434" s="59">
        <v>2005</v>
      </c>
      <c r="D434" s="99">
        <v>5059.34</v>
      </c>
    </row>
    <row r="435" spans="1:4" ht="12.75">
      <c r="A435" s="102">
        <v>90</v>
      </c>
      <c r="B435" s="58" t="s">
        <v>195</v>
      </c>
      <c r="C435" s="59">
        <v>2005</v>
      </c>
      <c r="D435" s="99">
        <v>5059.34</v>
      </c>
    </row>
    <row r="436" spans="1:4" ht="12.75">
      <c r="A436" s="102">
        <v>91</v>
      </c>
      <c r="B436" s="58" t="s">
        <v>195</v>
      </c>
      <c r="C436" s="59">
        <v>2005</v>
      </c>
      <c r="D436" s="99">
        <v>5059.34</v>
      </c>
    </row>
    <row r="437" spans="1:4" ht="12.75">
      <c r="A437" s="102">
        <v>92</v>
      </c>
      <c r="B437" s="58" t="s">
        <v>195</v>
      </c>
      <c r="C437" s="59">
        <v>2005</v>
      </c>
      <c r="D437" s="99">
        <v>6914.96</v>
      </c>
    </row>
    <row r="438" spans="1:4" ht="12.75">
      <c r="A438" s="102">
        <v>93</v>
      </c>
      <c r="B438" s="58" t="s">
        <v>196</v>
      </c>
      <c r="C438" s="59">
        <v>2005</v>
      </c>
      <c r="D438" s="99">
        <v>5547.34</v>
      </c>
    </row>
    <row r="439" spans="1:4" ht="12.75">
      <c r="A439" s="102">
        <v>94</v>
      </c>
      <c r="B439" s="58" t="s">
        <v>197</v>
      </c>
      <c r="C439" s="59">
        <v>2005</v>
      </c>
      <c r="D439" s="99">
        <v>2094.74</v>
      </c>
    </row>
    <row r="440" spans="1:4" ht="12.75">
      <c r="A440" s="102">
        <v>95</v>
      </c>
      <c r="B440" s="58" t="s">
        <v>198</v>
      </c>
      <c r="C440" s="59">
        <v>2005</v>
      </c>
      <c r="D440" s="99">
        <v>891.82</v>
      </c>
    </row>
    <row r="441" spans="1:4" ht="12.75">
      <c r="A441" s="102">
        <v>96</v>
      </c>
      <c r="B441" s="58" t="s">
        <v>199</v>
      </c>
      <c r="C441" s="59">
        <v>2005</v>
      </c>
      <c r="D441" s="99">
        <v>3635.33</v>
      </c>
    </row>
    <row r="442" spans="1:4" ht="12.75">
      <c r="A442" s="102">
        <v>97</v>
      </c>
      <c r="B442" s="58" t="s">
        <v>200</v>
      </c>
      <c r="C442" s="59">
        <v>2005</v>
      </c>
      <c r="D442" s="99">
        <v>4817.32</v>
      </c>
    </row>
    <row r="443" spans="1:4" ht="12.75">
      <c r="A443" s="102">
        <v>98</v>
      </c>
      <c r="B443" s="58" t="s">
        <v>201</v>
      </c>
      <c r="C443" s="59">
        <v>2005</v>
      </c>
      <c r="D443" s="99">
        <v>28060</v>
      </c>
    </row>
    <row r="444" spans="1:4" ht="12.75">
      <c r="A444" s="102">
        <v>99</v>
      </c>
      <c r="B444" s="58" t="s">
        <v>202</v>
      </c>
      <c r="C444" s="59">
        <v>2005</v>
      </c>
      <c r="D444" s="99">
        <v>1359</v>
      </c>
    </row>
    <row r="445" spans="1:4" ht="12.75">
      <c r="A445" s="102">
        <v>100</v>
      </c>
      <c r="B445" s="58" t="s">
        <v>202</v>
      </c>
      <c r="C445" s="59">
        <v>2005</v>
      </c>
      <c r="D445" s="99">
        <v>1359</v>
      </c>
    </row>
    <row r="446" spans="1:4" ht="12.75">
      <c r="A446" s="102">
        <v>101</v>
      </c>
      <c r="B446" s="58" t="s">
        <v>203</v>
      </c>
      <c r="C446" s="59">
        <v>2005</v>
      </c>
      <c r="D446" s="99">
        <v>3499</v>
      </c>
    </row>
    <row r="447" spans="1:4" ht="12.75">
      <c r="A447" s="102">
        <v>102</v>
      </c>
      <c r="B447" s="58" t="s">
        <v>204</v>
      </c>
      <c r="C447" s="59">
        <v>2005</v>
      </c>
      <c r="D447" s="99">
        <v>7831.18</v>
      </c>
    </row>
    <row r="448" spans="1:4" ht="16.5" customHeight="1">
      <c r="A448" s="102">
        <v>103</v>
      </c>
      <c r="B448" s="58" t="s">
        <v>205</v>
      </c>
      <c r="C448" s="59">
        <v>2005</v>
      </c>
      <c r="D448" s="99">
        <v>2797.46</v>
      </c>
    </row>
    <row r="449" spans="1:4" ht="16.5" customHeight="1">
      <c r="A449" s="102">
        <v>104</v>
      </c>
      <c r="B449" s="58" t="s">
        <v>205</v>
      </c>
      <c r="C449" s="59">
        <v>2005</v>
      </c>
      <c r="D449" s="99">
        <v>2797.46</v>
      </c>
    </row>
    <row r="450" spans="1:4" ht="16.5" customHeight="1">
      <c r="A450" s="102">
        <v>105</v>
      </c>
      <c r="B450" s="58" t="s">
        <v>205</v>
      </c>
      <c r="C450" s="59">
        <v>2005</v>
      </c>
      <c r="D450" s="99">
        <v>2797.46</v>
      </c>
    </row>
    <row r="451" spans="1:4" ht="16.5" customHeight="1">
      <c r="A451" s="102">
        <v>106</v>
      </c>
      <c r="B451" s="58" t="s">
        <v>205</v>
      </c>
      <c r="C451" s="59">
        <v>2005</v>
      </c>
      <c r="D451" s="99">
        <v>2797.46</v>
      </c>
    </row>
    <row r="452" spans="1:4" ht="16.5" customHeight="1">
      <c r="A452" s="102">
        <v>107</v>
      </c>
      <c r="B452" s="58" t="s">
        <v>205</v>
      </c>
      <c r="C452" s="59">
        <v>2005</v>
      </c>
      <c r="D452" s="99">
        <v>2797.46</v>
      </c>
    </row>
    <row r="453" spans="1:4" ht="16.5" customHeight="1">
      <c r="A453" s="102">
        <v>108</v>
      </c>
      <c r="B453" s="58" t="s">
        <v>205</v>
      </c>
      <c r="C453" s="59">
        <v>2005</v>
      </c>
      <c r="D453" s="99">
        <v>2797.46</v>
      </c>
    </row>
    <row r="454" spans="1:4" ht="16.5" customHeight="1">
      <c r="A454" s="102">
        <v>109</v>
      </c>
      <c r="B454" s="58" t="s">
        <v>205</v>
      </c>
      <c r="C454" s="59">
        <v>2005</v>
      </c>
      <c r="D454" s="99">
        <v>2797.46</v>
      </c>
    </row>
    <row r="455" spans="1:4" ht="16.5" customHeight="1">
      <c r="A455" s="102">
        <v>110</v>
      </c>
      <c r="B455" s="58" t="s">
        <v>205</v>
      </c>
      <c r="C455" s="59">
        <v>2005</v>
      </c>
      <c r="D455" s="99">
        <v>2309.46</v>
      </c>
    </row>
    <row r="456" spans="1:4" ht="12.75">
      <c r="A456" s="102">
        <v>111</v>
      </c>
      <c r="B456" s="58" t="s">
        <v>206</v>
      </c>
      <c r="C456" s="59">
        <v>2005</v>
      </c>
      <c r="D456" s="99">
        <v>651.48</v>
      </c>
    </row>
    <row r="457" spans="1:4" ht="16.5" customHeight="1">
      <c r="A457" s="102">
        <v>112</v>
      </c>
      <c r="B457" s="58" t="s">
        <v>207</v>
      </c>
      <c r="C457" s="59">
        <v>2005</v>
      </c>
      <c r="D457" s="99">
        <v>5300.24</v>
      </c>
    </row>
    <row r="458" spans="1:4" ht="16.5" customHeight="1">
      <c r="A458" s="102">
        <v>113</v>
      </c>
      <c r="B458" s="58" t="s">
        <v>207</v>
      </c>
      <c r="C458" s="59">
        <v>2005</v>
      </c>
      <c r="D458" s="99">
        <v>5300.24</v>
      </c>
    </row>
    <row r="459" spans="1:4" ht="16.5" customHeight="1">
      <c r="A459" s="102">
        <v>114</v>
      </c>
      <c r="B459" s="58" t="s">
        <v>207</v>
      </c>
      <c r="C459" s="59">
        <v>2005</v>
      </c>
      <c r="D459" s="99">
        <v>5300.24</v>
      </c>
    </row>
    <row r="460" spans="1:4" ht="16.5" customHeight="1">
      <c r="A460" s="102">
        <v>115</v>
      </c>
      <c r="B460" s="58" t="s">
        <v>207</v>
      </c>
      <c r="C460" s="59">
        <v>2005</v>
      </c>
      <c r="D460" s="99">
        <v>5300.24</v>
      </c>
    </row>
    <row r="461" spans="1:4" ht="16.5" customHeight="1">
      <c r="A461" s="102">
        <v>116</v>
      </c>
      <c r="B461" s="58" t="s">
        <v>208</v>
      </c>
      <c r="C461" s="59">
        <v>2005</v>
      </c>
      <c r="D461" s="99">
        <v>5461.65</v>
      </c>
    </row>
    <row r="462" spans="1:4" ht="16.5" customHeight="1">
      <c r="A462" s="102">
        <v>117</v>
      </c>
      <c r="B462" s="58" t="s">
        <v>208</v>
      </c>
      <c r="C462" s="59">
        <v>2005</v>
      </c>
      <c r="D462" s="99">
        <v>5461.65</v>
      </c>
    </row>
    <row r="463" spans="1:4" ht="12.75">
      <c r="A463" s="102">
        <v>118</v>
      </c>
      <c r="B463" s="58" t="s">
        <v>209</v>
      </c>
      <c r="C463" s="59">
        <v>2005</v>
      </c>
      <c r="D463" s="99">
        <v>640.5</v>
      </c>
    </row>
    <row r="464" spans="1:4" ht="12.75">
      <c r="A464" s="102">
        <v>119</v>
      </c>
      <c r="B464" s="58" t="s">
        <v>209</v>
      </c>
      <c r="C464" s="59">
        <v>2005</v>
      </c>
      <c r="D464" s="99">
        <v>640.5</v>
      </c>
    </row>
    <row r="465" spans="1:4" ht="12.75">
      <c r="A465" s="102">
        <v>120</v>
      </c>
      <c r="B465" s="58" t="s">
        <v>209</v>
      </c>
      <c r="C465" s="59">
        <v>2005</v>
      </c>
      <c r="D465" s="99">
        <v>640.5</v>
      </c>
    </row>
    <row r="466" spans="1:4" ht="12.75">
      <c r="A466" s="102">
        <v>121</v>
      </c>
      <c r="B466" s="58" t="s">
        <v>210</v>
      </c>
      <c r="C466" s="59">
        <v>2005</v>
      </c>
      <c r="D466" s="99">
        <v>2657.97</v>
      </c>
    </row>
    <row r="467" spans="1:4" ht="12.75">
      <c r="A467" s="102">
        <v>122</v>
      </c>
      <c r="B467" s="58" t="s">
        <v>211</v>
      </c>
      <c r="C467" s="59">
        <v>2005</v>
      </c>
      <c r="D467" s="99">
        <v>858.27</v>
      </c>
    </row>
    <row r="468" spans="1:4" ht="12.75">
      <c r="A468" s="102">
        <v>123</v>
      </c>
      <c r="B468" s="58" t="s">
        <v>210</v>
      </c>
      <c r="C468" s="59">
        <v>2005</v>
      </c>
      <c r="D468" s="99">
        <v>2657.97</v>
      </c>
    </row>
    <row r="469" spans="1:4" ht="12.75">
      <c r="A469" s="102">
        <v>124</v>
      </c>
      <c r="B469" s="58" t="s">
        <v>211</v>
      </c>
      <c r="C469" s="59">
        <v>2005</v>
      </c>
      <c r="D469" s="99">
        <v>858.27</v>
      </c>
    </row>
    <row r="470" spans="1:4" ht="12.75">
      <c r="A470" s="102">
        <v>125</v>
      </c>
      <c r="B470" s="58" t="s">
        <v>209</v>
      </c>
      <c r="C470" s="59">
        <v>2005</v>
      </c>
      <c r="D470" s="99">
        <v>640.5</v>
      </c>
    </row>
    <row r="471" spans="1:4" ht="12.75">
      <c r="A471" s="102">
        <v>126</v>
      </c>
      <c r="B471" s="58" t="s">
        <v>209</v>
      </c>
      <c r="C471" s="59">
        <v>2005</v>
      </c>
      <c r="D471" s="99">
        <v>640.5</v>
      </c>
    </row>
    <row r="472" spans="1:4" ht="12.75">
      <c r="A472" s="102">
        <v>127</v>
      </c>
      <c r="B472" s="58" t="s">
        <v>212</v>
      </c>
      <c r="C472" s="59">
        <v>2005</v>
      </c>
      <c r="D472" s="99">
        <v>3369.64</v>
      </c>
    </row>
    <row r="473" spans="1:4" ht="12.75">
      <c r="A473" s="102">
        <v>128</v>
      </c>
      <c r="B473" s="58" t="s">
        <v>213</v>
      </c>
      <c r="C473" s="59">
        <v>2006</v>
      </c>
      <c r="D473" s="99">
        <v>5886.5</v>
      </c>
    </row>
    <row r="474" spans="1:4" ht="12.75">
      <c r="A474" s="102">
        <v>129</v>
      </c>
      <c r="B474" s="58" t="s">
        <v>214</v>
      </c>
      <c r="C474" s="59">
        <v>2006</v>
      </c>
      <c r="D474" s="99">
        <v>10287.04</v>
      </c>
    </row>
    <row r="475" spans="1:4" ht="12.75">
      <c r="A475" s="102">
        <v>130</v>
      </c>
      <c r="B475" s="58" t="s">
        <v>215</v>
      </c>
      <c r="C475" s="59">
        <v>2006</v>
      </c>
      <c r="D475" s="99">
        <v>5572.96</v>
      </c>
    </row>
    <row r="476" spans="1:4" ht="12.75">
      <c r="A476" s="102">
        <v>131</v>
      </c>
      <c r="B476" s="58" t="s">
        <v>215</v>
      </c>
      <c r="C476" s="59">
        <v>2006</v>
      </c>
      <c r="D476" s="99">
        <v>5572.96</v>
      </c>
    </row>
    <row r="477" spans="1:4" ht="12.75">
      <c r="A477" s="102">
        <v>132</v>
      </c>
      <c r="B477" s="58" t="s">
        <v>215</v>
      </c>
      <c r="C477" s="59">
        <v>2006</v>
      </c>
      <c r="D477" s="99">
        <v>5572.96</v>
      </c>
    </row>
    <row r="478" spans="1:4" ht="12.75">
      <c r="A478" s="102">
        <v>133</v>
      </c>
      <c r="B478" s="58" t="s">
        <v>215</v>
      </c>
      <c r="C478" s="59">
        <v>2006</v>
      </c>
      <c r="D478" s="99">
        <v>5572.96</v>
      </c>
    </row>
    <row r="479" spans="1:4" ht="12.75">
      <c r="A479" s="102">
        <v>134</v>
      </c>
      <c r="B479" s="58" t="s">
        <v>215</v>
      </c>
      <c r="C479" s="59">
        <v>2006</v>
      </c>
      <c r="D479" s="99">
        <v>5572.96</v>
      </c>
    </row>
    <row r="480" spans="1:4" ht="12.75">
      <c r="A480" s="102">
        <v>135</v>
      </c>
      <c r="B480" s="58" t="s">
        <v>215</v>
      </c>
      <c r="C480" s="59">
        <v>2006</v>
      </c>
      <c r="D480" s="99">
        <v>5572.96</v>
      </c>
    </row>
    <row r="481" spans="1:4" ht="12.75">
      <c r="A481" s="102">
        <v>136</v>
      </c>
      <c r="B481" s="58" t="s">
        <v>215</v>
      </c>
      <c r="C481" s="59">
        <v>2006</v>
      </c>
      <c r="D481" s="99">
        <v>5572.96</v>
      </c>
    </row>
    <row r="482" spans="1:4" ht="12.75">
      <c r="A482" s="102">
        <v>137</v>
      </c>
      <c r="B482" s="58" t="s">
        <v>215</v>
      </c>
      <c r="C482" s="59">
        <v>2006</v>
      </c>
      <c r="D482" s="99">
        <v>5572.96</v>
      </c>
    </row>
    <row r="483" spans="1:4" ht="12.75">
      <c r="A483" s="102">
        <v>138</v>
      </c>
      <c r="B483" s="58" t="s">
        <v>215</v>
      </c>
      <c r="C483" s="59">
        <v>2006</v>
      </c>
      <c r="D483" s="99">
        <v>5572.96</v>
      </c>
    </row>
    <row r="484" spans="1:4" ht="12.75">
      <c r="A484" s="102">
        <v>139</v>
      </c>
      <c r="B484" s="58" t="s">
        <v>215</v>
      </c>
      <c r="C484" s="59">
        <v>2006</v>
      </c>
      <c r="D484" s="99">
        <v>5572.96</v>
      </c>
    </row>
    <row r="485" spans="1:4" ht="12.75">
      <c r="A485" s="102">
        <v>140</v>
      </c>
      <c r="B485" s="58" t="s">
        <v>215</v>
      </c>
      <c r="C485" s="59">
        <v>2006</v>
      </c>
      <c r="D485" s="99">
        <v>5572.96</v>
      </c>
    </row>
    <row r="486" spans="1:4" ht="12.75">
      <c r="A486" s="102">
        <v>141</v>
      </c>
      <c r="B486" s="58" t="s">
        <v>215</v>
      </c>
      <c r="C486" s="59">
        <v>2006</v>
      </c>
      <c r="D486" s="99">
        <v>5572.96</v>
      </c>
    </row>
    <row r="487" spans="1:4" ht="12.75">
      <c r="A487" s="102">
        <v>142</v>
      </c>
      <c r="B487" s="58" t="s">
        <v>215</v>
      </c>
      <c r="C487" s="59">
        <v>2006</v>
      </c>
      <c r="D487" s="99">
        <v>5572.96</v>
      </c>
    </row>
    <row r="488" spans="1:4" ht="12.75">
      <c r="A488" s="102">
        <v>143</v>
      </c>
      <c r="B488" s="58" t="s">
        <v>215</v>
      </c>
      <c r="C488" s="59">
        <v>2006</v>
      </c>
      <c r="D488" s="99">
        <v>5572.96</v>
      </c>
    </row>
    <row r="489" spans="1:4" ht="12.75">
      <c r="A489" s="102">
        <v>144</v>
      </c>
      <c r="B489" s="58" t="s">
        <v>215</v>
      </c>
      <c r="C489" s="59">
        <v>2006</v>
      </c>
      <c r="D489" s="99">
        <v>5572.96</v>
      </c>
    </row>
    <row r="490" spans="1:4" ht="12.75">
      <c r="A490" s="102">
        <v>145</v>
      </c>
      <c r="B490" s="58" t="s">
        <v>215</v>
      </c>
      <c r="C490" s="59">
        <v>2006</v>
      </c>
      <c r="D490" s="99">
        <v>5572.96</v>
      </c>
    </row>
    <row r="491" spans="1:4" ht="12.75">
      <c r="A491" s="102">
        <v>146</v>
      </c>
      <c r="B491" s="58" t="s">
        <v>215</v>
      </c>
      <c r="C491" s="59">
        <v>2006</v>
      </c>
      <c r="D491" s="99">
        <v>5572.96</v>
      </c>
    </row>
    <row r="492" spans="1:4" ht="12.75">
      <c r="A492" s="102">
        <v>147</v>
      </c>
      <c r="B492" s="58" t="s">
        <v>215</v>
      </c>
      <c r="C492" s="59">
        <v>2006</v>
      </c>
      <c r="D492" s="99">
        <v>5572.96</v>
      </c>
    </row>
    <row r="493" spans="1:4" ht="12.75">
      <c r="A493" s="102">
        <v>148</v>
      </c>
      <c r="B493" s="58" t="s">
        <v>215</v>
      </c>
      <c r="C493" s="59">
        <v>2006</v>
      </c>
      <c r="D493" s="99">
        <v>5572.96</v>
      </c>
    </row>
    <row r="494" spans="1:4" ht="12.75">
      <c r="A494" s="102">
        <v>149</v>
      </c>
      <c r="B494" s="58" t="s">
        <v>215</v>
      </c>
      <c r="C494" s="59">
        <v>2006</v>
      </c>
      <c r="D494" s="99">
        <v>5572.96</v>
      </c>
    </row>
    <row r="495" spans="1:4" ht="12.75">
      <c r="A495" s="102">
        <v>150</v>
      </c>
      <c r="B495" s="58" t="s">
        <v>215</v>
      </c>
      <c r="C495" s="59">
        <v>2006</v>
      </c>
      <c r="D495" s="99">
        <v>5572.96</v>
      </c>
    </row>
    <row r="496" spans="1:4" ht="12.75">
      <c r="A496" s="102">
        <v>151</v>
      </c>
      <c r="B496" s="58" t="s">
        <v>215</v>
      </c>
      <c r="C496" s="59">
        <v>2006</v>
      </c>
      <c r="D496" s="99">
        <v>5572.96</v>
      </c>
    </row>
    <row r="497" spans="1:4" ht="12.75">
      <c r="A497" s="102">
        <v>152</v>
      </c>
      <c r="B497" s="58" t="s">
        <v>215</v>
      </c>
      <c r="C497" s="59">
        <v>2006</v>
      </c>
      <c r="D497" s="99">
        <v>5572.96</v>
      </c>
    </row>
    <row r="498" spans="1:4" ht="12.75">
      <c r="A498" s="102">
        <v>153</v>
      </c>
      <c r="B498" s="58" t="s">
        <v>215</v>
      </c>
      <c r="C498" s="59">
        <v>2006</v>
      </c>
      <c r="D498" s="99">
        <v>5572.96</v>
      </c>
    </row>
    <row r="499" spans="1:4" ht="12.75">
      <c r="A499" s="102">
        <v>154</v>
      </c>
      <c r="B499" s="58" t="s">
        <v>215</v>
      </c>
      <c r="C499" s="59">
        <v>2006</v>
      </c>
      <c r="D499" s="99">
        <v>6763.68</v>
      </c>
    </row>
    <row r="500" spans="1:4" ht="12.75">
      <c r="A500" s="102">
        <v>155</v>
      </c>
      <c r="B500" s="58" t="s">
        <v>215</v>
      </c>
      <c r="C500" s="59">
        <v>2006</v>
      </c>
      <c r="D500" s="99">
        <v>6763.68</v>
      </c>
    </row>
    <row r="501" spans="1:4" ht="12.75">
      <c r="A501" s="102">
        <v>156</v>
      </c>
      <c r="B501" s="58" t="s">
        <v>215</v>
      </c>
      <c r="C501" s="59">
        <v>2006</v>
      </c>
      <c r="D501" s="99">
        <v>6763.68</v>
      </c>
    </row>
    <row r="502" spans="1:4" ht="12.75">
      <c r="A502" s="102">
        <v>157</v>
      </c>
      <c r="B502" s="58" t="s">
        <v>215</v>
      </c>
      <c r="C502" s="59">
        <v>2006</v>
      </c>
      <c r="D502" s="99">
        <v>6763.68</v>
      </c>
    </row>
    <row r="503" spans="1:4" ht="12.75">
      <c r="A503" s="102">
        <v>158</v>
      </c>
      <c r="B503" s="58" t="s">
        <v>215</v>
      </c>
      <c r="C503" s="59">
        <v>2006</v>
      </c>
      <c r="D503" s="99">
        <v>6763.68</v>
      </c>
    </row>
    <row r="504" spans="1:4" ht="12.75">
      <c r="A504" s="102">
        <v>159</v>
      </c>
      <c r="B504" s="58" t="s">
        <v>215</v>
      </c>
      <c r="C504" s="59">
        <v>2006</v>
      </c>
      <c r="D504" s="99">
        <v>6763.68</v>
      </c>
    </row>
    <row r="505" spans="1:4" ht="12.75">
      <c r="A505" s="102">
        <v>160</v>
      </c>
      <c r="B505" s="58" t="s">
        <v>215</v>
      </c>
      <c r="C505" s="59">
        <v>2006</v>
      </c>
      <c r="D505" s="99">
        <v>6763.68</v>
      </c>
    </row>
    <row r="506" spans="1:4" ht="12.75">
      <c r="A506" s="102">
        <v>161</v>
      </c>
      <c r="B506" s="58" t="s">
        <v>215</v>
      </c>
      <c r="C506" s="59">
        <v>2006</v>
      </c>
      <c r="D506" s="99">
        <v>6763.68</v>
      </c>
    </row>
    <row r="507" spans="1:4" ht="12.75">
      <c r="A507" s="102">
        <v>162</v>
      </c>
      <c r="B507" s="58" t="s">
        <v>215</v>
      </c>
      <c r="C507" s="59">
        <v>2006</v>
      </c>
      <c r="D507" s="99">
        <v>6763.68</v>
      </c>
    </row>
    <row r="508" spans="1:4" ht="12.75">
      <c r="A508" s="102">
        <v>163</v>
      </c>
      <c r="B508" s="58" t="s">
        <v>215</v>
      </c>
      <c r="C508" s="59">
        <v>2006</v>
      </c>
      <c r="D508" s="99">
        <v>6763.68</v>
      </c>
    </row>
    <row r="509" spans="1:4" ht="12.75">
      <c r="A509" s="102">
        <v>164</v>
      </c>
      <c r="B509" s="58" t="s">
        <v>216</v>
      </c>
      <c r="C509" s="59">
        <v>2006</v>
      </c>
      <c r="D509" s="99">
        <v>907.68</v>
      </c>
    </row>
    <row r="510" spans="1:4" ht="12.75">
      <c r="A510" s="102">
        <v>165</v>
      </c>
      <c r="B510" s="58" t="s">
        <v>216</v>
      </c>
      <c r="C510" s="59">
        <v>2006</v>
      </c>
      <c r="D510" s="99">
        <v>907.68</v>
      </c>
    </row>
    <row r="511" spans="1:4" ht="12.75">
      <c r="A511" s="102">
        <v>166</v>
      </c>
      <c r="B511" s="58" t="s">
        <v>216</v>
      </c>
      <c r="C511" s="59">
        <v>2006</v>
      </c>
      <c r="D511" s="99">
        <v>907.68</v>
      </c>
    </row>
    <row r="512" spans="1:4" ht="12.75">
      <c r="A512" s="102">
        <v>167</v>
      </c>
      <c r="B512" s="58" t="s">
        <v>216</v>
      </c>
      <c r="C512" s="59">
        <v>2006</v>
      </c>
      <c r="D512" s="99">
        <v>907.68</v>
      </c>
    </row>
    <row r="513" spans="1:4" ht="12.75">
      <c r="A513" s="102">
        <v>168</v>
      </c>
      <c r="B513" s="58" t="s">
        <v>216</v>
      </c>
      <c r="C513" s="59">
        <v>2006</v>
      </c>
      <c r="D513" s="99">
        <v>907.68</v>
      </c>
    </row>
    <row r="514" spans="1:4" ht="12.75">
      <c r="A514" s="102">
        <v>169</v>
      </c>
      <c r="B514" s="58" t="s">
        <v>216</v>
      </c>
      <c r="C514" s="59">
        <v>2006</v>
      </c>
      <c r="D514" s="99">
        <v>907.68</v>
      </c>
    </row>
    <row r="515" spans="1:4" ht="12.75">
      <c r="A515" s="102">
        <v>170</v>
      </c>
      <c r="B515" s="58" t="s">
        <v>216</v>
      </c>
      <c r="C515" s="59">
        <v>2006</v>
      </c>
      <c r="D515" s="99">
        <v>907.68</v>
      </c>
    </row>
    <row r="516" spans="1:4" ht="12.75">
      <c r="A516" s="102">
        <v>171</v>
      </c>
      <c r="B516" s="58" t="s">
        <v>217</v>
      </c>
      <c r="C516" s="59">
        <v>2006</v>
      </c>
      <c r="D516" s="99">
        <v>880.84</v>
      </c>
    </row>
    <row r="517" spans="1:4" ht="12.75">
      <c r="A517" s="102">
        <v>172</v>
      </c>
      <c r="B517" s="58" t="s">
        <v>217</v>
      </c>
      <c r="C517" s="59">
        <v>2006</v>
      </c>
      <c r="D517" s="99">
        <v>880.84</v>
      </c>
    </row>
    <row r="518" spans="1:4" ht="12.75">
      <c r="A518" s="102">
        <v>173</v>
      </c>
      <c r="B518" s="58" t="s">
        <v>218</v>
      </c>
      <c r="C518" s="59">
        <v>2006</v>
      </c>
      <c r="D518" s="99">
        <v>2941.42</v>
      </c>
    </row>
    <row r="519" spans="1:4" ht="12.75">
      <c r="A519" s="102">
        <v>174</v>
      </c>
      <c r="B519" s="58" t="s">
        <v>218</v>
      </c>
      <c r="C519" s="59">
        <v>2006</v>
      </c>
      <c r="D519" s="99">
        <v>2941.42</v>
      </c>
    </row>
    <row r="520" spans="1:4" ht="12.75">
      <c r="A520" s="102">
        <v>175</v>
      </c>
      <c r="B520" s="58" t="s">
        <v>218</v>
      </c>
      <c r="C520" s="59">
        <v>2006</v>
      </c>
      <c r="D520" s="99">
        <v>2941.42</v>
      </c>
    </row>
    <row r="521" spans="1:4" ht="12.75">
      <c r="A521" s="102">
        <v>176</v>
      </c>
      <c r="B521" s="58" t="s">
        <v>218</v>
      </c>
      <c r="C521" s="59">
        <v>2006</v>
      </c>
      <c r="D521" s="99">
        <v>2941.42</v>
      </c>
    </row>
    <row r="522" spans="1:4" ht="12.75">
      <c r="A522" s="102">
        <v>177</v>
      </c>
      <c r="B522" s="58" t="s">
        <v>219</v>
      </c>
      <c r="C522" s="59">
        <v>2006</v>
      </c>
      <c r="D522" s="99">
        <v>684.42</v>
      </c>
    </row>
    <row r="523" spans="1:4" ht="12.75">
      <c r="A523" s="102">
        <v>178</v>
      </c>
      <c r="B523" s="58" t="s">
        <v>219</v>
      </c>
      <c r="C523" s="59">
        <v>2006</v>
      </c>
      <c r="D523" s="99">
        <v>684.42</v>
      </c>
    </row>
    <row r="524" spans="1:4" ht="12.75">
      <c r="A524" s="102">
        <v>179</v>
      </c>
      <c r="B524" s="58" t="s">
        <v>220</v>
      </c>
      <c r="C524" s="59">
        <v>2006</v>
      </c>
      <c r="D524" s="99">
        <v>6441.6</v>
      </c>
    </row>
    <row r="525" spans="1:4" ht="12.75">
      <c r="A525" s="102">
        <v>180</v>
      </c>
      <c r="B525" s="58" t="s">
        <v>221</v>
      </c>
      <c r="C525" s="59">
        <v>2006</v>
      </c>
      <c r="D525" s="99">
        <v>2440</v>
      </c>
    </row>
    <row r="526" spans="1:4" ht="12.75">
      <c r="A526" s="102">
        <v>181</v>
      </c>
      <c r="B526" s="58" t="s">
        <v>222</v>
      </c>
      <c r="C526" s="59">
        <v>2006</v>
      </c>
      <c r="D526" s="99">
        <v>3172</v>
      </c>
    </row>
    <row r="527" spans="1:4" ht="12.75">
      <c r="A527" s="102">
        <v>182</v>
      </c>
      <c r="B527" s="58" t="s">
        <v>223</v>
      </c>
      <c r="C527" s="59">
        <v>2006</v>
      </c>
      <c r="D527" s="99">
        <v>2037.4</v>
      </c>
    </row>
    <row r="528" spans="1:4" ht="12.75">
      <c r="A528" s="102">
        <v>183</v>
      </c>
      <c r="B528" s="58" t="s">
        <v>224</v>
      </c>
      <c r="C528" s="59">
        <v>2006</v>
      </c>
      <c r="D528" s="99">
        <v>719.8</v>
      </c>
    </row>
    <row r="529" spans="1:4" ht="12.75">
      <c r="A529" s="102">
        <v>184</v>
      </c>
      <c r="B529" s="58" t="s">
        <v>225</v>
      </c>
      <c r="C529" s="59">
        <v>2006</v>
      </c>
      <c r="D529" s="99">
        <v>2220.4</v>
      </c>
    </row>
    <row r="530" spans="1:4" ht="12.75">
      <c r="A530" s="102">
        <v>185</v>
      </c>
      <c r="B530" s="58" t="s">
        <v>225</v>
      </c>
      <c r="C530" s="59">
        <v>2006</v>
      </c>
      <c r="D530" s="99">
        <v>2220.4</v>
      </c>
    </row>
    <row r="531" spans="1:4" ht="12.75">
      <c r="A531" s="102"/>
      <c r="B531" s="60" t="s">
        <v>38</v>
      </c>
      <c r="C531" s="59"/>
      <c r="D531" s="140">
        <f>SUM(D346:D530)</f>
        <v>775193.9000000004</v>
      </c>
    </row>
    <row r="532" spans="1:4" ht="12.75">
      <c r="A532" s="165">
        <f>budynki!A159</f>
        <v>20</v>
      </c>
      <c r="B532" s="212" t="str">
        <f>budynki!B159</f>
        <v> Powiatowy Inspektorat Nadzoru Budowlanego</v>
      </c>
      <c r="C532" s="212"/>
      <c r="D532" s="221"/>
    </row>
    <row r="533" spans="1:4" s="5" customFormat="1" ht="12.75">
      <c r="A533" s="95">
        <v>1</v>
      </c>
      <c r="B533" s="2" t="s">
        <v>71</v>
      </c>
      <c r="C533" s="1">
        <v>2003</v>
      </c>
      <c r="D533" s="31">
        <v>4000</v>
      </c>
    </row>
    <row r="534" spans="1:4" s="5" customFormat="1" ht="12.75">
      <c r="A534" s="95">
        <v>2</v>
      </c>
      <c r="B534" s="2" t="s">
        <v>628</v>
      </c>
      <c r="C534" s="1">
        <v>2006</v>
      </c>
      <c r="D534" s="31">
        <v>3480</v>
      </c>
    </row>
    <row r="535" spans="1:4" s="5" customFormat="1" ht="12.75">
      <c r="A535" s="95">
        <v>3</v>
      </c>
      <c r="B535" s="2" t="s">
        <v>629</v>
      </c>
      <c r="C535" s="1">
        <v>2006</v>
      </c>
      <c r="D535" s="31">
        <v>685.01</v>
      </c>
    </row>
    <row r="536" spans="1:4" s="5" customFormat="1" ht="12.75">
      <c r="A536" s="95">
        <v>4</v>
      </c>
      <c r="B536" s="2" t="s">
        <v>630</v>
      </c>
      <c r="C536" s="1">
        <v>2006</v>
      </c>
      <c r="D536" s="31">
        <v>1159</v>
      </c>
    </row>
    <row r="537" spans="1:4" s="5" customFormat="1" ht="12.75">
      <c r="A537" s="95">
        <v>5</v>
      </c>
      <c r="B537" s="2" t="s">
        <v>71</v>
      </c>
      <c r="C537" s="1">
        <v>2006</v>
      </c>
      <c r="D537" s="31">
        <v>3430.01</v>
      </c>
    </row>
    <row r="538" spans="1:4" s="5" customFormat="1" ht="12.75">
      <c r="A538" s="95">
        <v>6</v>
      </c>
      <c r="B538" s="2" t="s">
        <v>631</v>
      </c>
      <c r="C538" s="1">
        <v>2004</v>
      </c>
      <c r="D538" s="31">
        <v>951.6</v>
      </c>
    </row>
    <row r="539" spans="1:4" s="5" customFormat="1" ht="12.75">
      <c r="A539" s="95">
        <v>7</v>
      </c>
      <c r="B539" s="2" t="s">
        <v>632</v>
      </c>
      <c r="C539" s="1">
        <v>2002</v>
      </c>
      <c r="D539" s="31">
        <v>663.88</v>
      </c>
    </row>
    <row r="540" spans="1:4" ht="13.5" thickBot="1">
      <c r="A540" s="103"/>
      <c r="B540" s="104" t="s">
        <v>38</v>
      </c>
      <c r="C540" s="105"/>
      <c r="D540" s="141">
        <f>SUM(D533:D539)</f>
        <v>14369.5</v>
      </c>
    </row>
    <row r="541" ht="13.5" thickBot="1"/>
    <row r="542" spans="1:4" ht="12.75">
      <c r="A542" s="218" t="s">
        <v>890</v>
      </c>
      <c r="B542" s="219"/>
      <c r="C542" s="219"/>
      <c r="D542" s="220"/>
    </row>
    <row r="543" spans="1:4" ht="24.75" customHeight="1">
      <c r="A543" s="172"/>
      <c r="B543" s="163" t="s">
        <v>13</v>
      </c>
      <c r="C543" s="170" t="s">
        <v>11</v>
      </c>
      <c r="D543" s="171" t="s">
        <v>12</v>
      </c>
    </row>
    <row r="544" spans="1:4" ht="12.75">
      <c r="A544" s="165" t="str">
        <f>budynki!A5</f>
        <v>1.</v>
      </c>
      <c r="B544" s="212" t="str">
        <f>budynki!B5</f>
        <v> Starostwo Powiatowe</v>
      </c>
      <c r="C544" s="212"/>
      <c r="D544" s="221"/>
    </row>
    <row r="545" spans="1:4" ht="12.75">
      <c r="A545" s="93">
        <v>1</v>
      </c>
      <c r="B545" s="38" t="s">
        <v>598</v>
      </c>
      <c r="C545" s="36"/>
      <c r="D545" s="94">
        <v>11468</v>
      </c>
    </row>
    <row r="546" spans="1:4" ht="12.75">
      <c r="A546" s="93">
        <v>2</v>
      </c>
      <c r="B546" s="38" t="s">
        <v>599</v>
      </c>
      <c r="C546" s="36"/>
      <c r="D546" s="94">
        <v>494</v>
      </c>
    </row>
    <row r="547" spans="1:4" ht="12.75">
      <c r="A547" s="93">
        <v>3</v>
      </c>
      <c r="B547" s="38" t="s">
        <v>600</v>
      </c>
      <c r="C547" s="36"/>
      <c r="D547" s="94">
        <v>2440</v>
      </c>
    </row>
    <row r="548" spans="1:4" s="7" customFormat="1" ht="14.25" customHeight="1">
      <c r="A548" s="113"/>
      <c r="B548" s="4" t="s">
        <v>38</v>
      </c>
      <c r="C548" s="114"/>
      <c r="D548" s="111">
        <f>SUM(D545:D547)</f>
        <v>14402</v>
      </c>
    </row>
    <row r="549" spans="1:4" ht="12.75">
      <c r="A549" s="165" t="str">
        <f>budynki!A8</f>
        <v>2.</v>
      </c>
      <c r="B549" s="212" t="str">
        <f>budynki!B8</f>
        <v> Powiatowe Centrum Pomocy Rodzinie</v>
      </c>
      <c r="C549" s="212"/>
      <c r="D549" s="221"/>
    </row>
    <row r="550" spans="1:4" ht="12.75">
      <c r="A550" s="165" t="str">
        <f>budynki!A11</f>
        <v>3.</v>
      </c>
      <c r="B550" s="212" t="str">
        <f>budynki!B11</f>
        <v> Dom Pomocy Społecznej w Wilkowiczkach</v>
      </c>
      <c r="C550" s="212"/>
      <c r="D550" s="221"/>
    </row>
    <row r="551" spans="1:4" s="5" customFormat="1" ht="12.75">
      <c r="A551" s="95">
        <v>1</v>
      </c>
      <c r="B551" s="2" t="s">
        <v>445</v>
      </c>
      <c r="C551" s="1">
        <v>2005</v>
      </c>
      <c r="D551" s="31">
        <v>713.8</v>
      </c>
    </row>
    <row r="552" spans="1:4" s="49" customFormat="1" ht="14.25" customHeight="1">
      <c r="A552" s="92"/>
      <c r="B552" s="4" t="s">
        <v>38</v>
      </c>
      <c r="C552" s="3"/>
      <c r="D552" s="112">
        <f>SUM(D551)</f>
        <v>713.8</v>
      </c>
    </row>
    <row r="553" spans="1:4" ht="12.75">
      <c r="A553" s="165" t="str">
        <f>budynki!A27</f>
        <v>4. </v>
      </c>
      <c r="B553" s="212" t="str">
        <f>budynki!B27</f>
        <v> Dom Pomocy Społecznej w Kowalu</v>
      </c>
      <c r="C553" s="212"/>
      <c r="D553" s="221"/>
    </row>
    <row r="554" spans="1:4" ht="12.75">
      <c r="A554" s="165" t="str">
        <f>budynki!A33</f>
        <v>5. </v>
      </c>
      <c r="B554" s="212" t="str">
        <f>budynki!B33</f>
        <v> Dom Pomocy Społecznej w Rzeżewie</v>
      </c>
      <c r="C554" s="212"/>
      <c r="D554" s="221"/>
    </row>
    <row r="555" spans="1:4" ht="12.75">
      <c r="A555" s="165" t="str">
        <f>budynki!A51</f>
        <v>6. </v>
      </c>
      <c r="B555" s="212" t="str">
        <f>budynki!B51</f>
        <v> Dom Pomocy Społecznej w Kurowie</v>
      </c>
      <c r="C555" s="212"/>
      <c r="D555" s="221"/>
    </row>
    <row r="556" spans="1:4" s="5" customFormat="1" ht="12.75">
      <c r="A556" s="95">
        <v>1</v>
      </c>
      <c r="B556" s="2" t="s">
        <v>891</v>
      </c>
      <c r="C556" s="1">
        <v>2005</v>
      </c>
      <c r="D556" s="31">
        <v>4565.31</v>
      </c>
    </row>
    <row r="557" spans="1:4" s="49" customFormat="1" ht="14.25" customHeight="1">
      <c r="A557" s="92"/>
      <c r="B557" s="4" t="s">
        <v>38</v>
      </c>
      <c r="C557" s="3"/>
      <c r="D557" s="112">
        <f>SUM(D556)</f>
        <v>4565.31</v>
      </c>
    </row>
    <row r="558" spans="1:4" ht="12.75">
      <c r="A558" s="165" t="str">
        <f>budynki!A61</f>
        <v>7. </v>
      </c>
      <c r="B558" s="212" t="str">
        <f>budynki!B61</f>
        <v> Liceum Ogólnokształcące w Kowalu</v>
      </c>
      <c r="C558" s="212"/>
      <c r="D558" s="221"/>
    </row>
    <row r="559" spans="1:4" ht="12.75">
      <c r="A559" s="165" t="str">
        <f>budynki!A62</f>
        <v>8. </v>
      </c>
      <c r="B559" s="212" t="str">
        <f>budynki!B62</f>
        <v> Zespół Szkół w Izbicy Kujawskiej</v>
      </c>
      <c r="C559" s="212"/>
      <c r="D559" s="221"/>
    </row>
    <row r="560" spans="1:4" s="5" customFormat="1" ht="12.75">
      <c r="A560" s="17">
        <v>1</v>
      </c>
      <c r="B560" s="2" t="s">
        <v>832</v>
      </c>
      <c r="C560" s="18">
        <v>2006</v>
      </c>
      <c r="D560" s="201">
        <v>2999</v>
      </c>
    </row>
    <row r="561" spans="1:4" s="5" customFormat="1" ht="12.75">
      <c r="A561" s="1"/>
      <c r="B561" s="4" t="s">
        <v>38</v>
      </c>
      <c r="C561" s="2"/>
      <c r="D561" s="89">
        <f>SUM(D560)</f>
        <v>2999</v>
      </c>
    </row>
    <row r="562" spans="1:4" ht="12.75">
      <c r="A562" s="165" t="str">
        <f>budynki!A66</f>
        <v>9. </v>
      </c>
      <c r="B562" s="212" t="str">
        <f>budynki!B66</f>
        <v> Zespół Szkół w Lubrańcu</v>
      </c>
      <c r="C562" s="212"/>
      <c r="D562" s="221"/>
    </row>
    <row r="563" spans="1:4" s="5" customFormat="1" ht="12.75">
      <c r="A563" s="95">
        <v>1</v>
      </c>
      <c r="B563" s="2" t="s">
        <v>659</v>
      </c>
      <c r="C563" s="1">
        <v>2004</v>
      </c>
      <c r="D563" s="31">
        <v>1426</v>
      </c>
    </row>
    <row r="564" spans="1:4" s="49" customFormat="1" ht="14.25" customHeight="1">
      <c r="A564" s="92"/>
      <c r="B564" s="4" t="s">
        <v>38</v>
      </c>
      <c r="C564" s="3"/>
      <c r="D564" s="112">
        <f>SUM(D563)</f>
        <v>1426</v>
      </c>
    </row>
    <row r="565" spans="1:4" ht="12.75" customHeight="1">
      <c r="A565" s="165" t="str">
        <f>budynki!A73</f>
        <v>10. </v>
      </c>
      <c r="B565" s="212" t="str">
        <f>budynki!B73</f>
        <v> Poradnia Psychologiczno- Pedagogiczna w Lubrańcu</v>
      </c>
      <c r="C565" s="212"/>
      <c r="D565" s="221"/>
    </row>
    <row r="566" spans="1:4" s="5" customFormat="1" ht="12.75">
      <c r="A566" s="95">
        <v>1</v>
      </c>
      <c r="B566" s="4" t="s">
        <v>148</v>
      </c>
      <c r="C566" s="1">
        <v>2004</v>
      </c>
      <c r="D566" s="31">
        <v>3800</v>
      </c>
    </row>
    <row r="567" spans="1:4" s="5" customFormat="1" ht="12.75">
      <c r="A567" s="95">
        <v>2</v>
      </c>
      <c r="B567" s="4" t="s">
        <v>149</v>
      </c>
      <c r="C567" s="1">
        <v>2005</v>
      </c>
      <c r="D567" s="31">
        <v>3875.94</v>
      </c>
    </row>
    <row r="568" spans="1:4" s="49" customFormat="1" ht="14.25" customHeight="1">
      <c r="A568" s="92"/>
      <c r="B568" s="4" t="s">
        <v>38</v>
      </c>
      <c r="C568" s="3"/>
      <c r="D568" s="112">
        <f>SUM(D566:D567)</f>
        <v>7675.9400000000005</v>
      </c>
    </row>
    <row r="569" spans="1:4" ht="12.75">
      <c r="A569" s="165" t="str">
        <f>budynki!A74</f>
        <v>11. </v>
      </c>
      <c r="B569" s="212" t="str">
        <f>budynki!B74</f>
        <v> Wielofunkcyjna Placówka Opiekuńczo-Wychowawcza w Brzeziu </v>
      </c>
      <c r="C569" s="212"/>
      <c r="D569" s="221"/>
    </row>
    <row r="570" spans="1:4" s="5" customFormat="1" ht="12.75">
      <c r="A570" s="95">
        <v>1</v>
      </c>
      <c r="B570" s="2" t="s">
        <v>288</v>
      </c>
      <c r="C570" s="1">
        <v>2003</v>
      </c>
      <c r="D570" s="97">
        <v>1005.99</v>
      </c>
    </row>
    <row r="571" spans="1:4" s="49" customFormat="1" ht="14.25" customHeight="1">
      <c r="A571" s="92"/>
      <c r="B571" s="4" t="s">
        <v>38</v>
      </c>
      <c r="C571" s="3"/>
      <c r="D571" s="112">
        <v>1005.99</v>
      </c>
    </row>
    <row r="572" spans="1:4" ht="12.75">
      <c r="A572" s="165" t="str">
        <f>budynki!A83</f>
        <v>12. </v>
      </c>
      <c r="B572" s="212" t="str">
        <f>budynki!B83</f>
        <v> Zespół Szkół RCKU w Starym Brześciu</v>
      </c>
      <c r="C572" s="212"/>
      <c r="D572" s="221"/>
    </row>
    <row r="573" spans="1:4" s="5" customFormat="1" ht="12.75" customHeight="1">
      <c r="A573" s="95" t="s">
        <v>111</v>
      </c>
      <c r="B573" s="2" t="s">
        <v>373</v>
      </c>
      <c r="C573" s="1">
        <v>2004</v>
      </c>
      <c r="D573" s="97">
        <v>6508.48</v>
      </c>
    </row>
    <row r="574" spans="1:4" s="5" customFormat="1" ht="12.75" customHeight="1">
      <c r="A574" s="95" t="s">
        <v>113</v>
      </c>
      <c r="B574" s="2" t="s">
        <v>374</v>
      </c>
      <c r="C574" s="1">
        <v>2004</v>
      </c>
      <c r="D574" s="97">
        <v>4804.52</v>
      </c>
    </row>
    <row r="575" spans="1:4" s="5" customFormat="1" ht="12.75" customHeight="1">
      <c r="A575" s="95" t="s">
        <v>115</v>
      </c>
      <c r="B575" s="26" t="s">
        <v>375</v>
      </c>
      <c r="C575" s="1">
        <v>2005</v>
      </c>
      <c r="D575" s="97">
        <v>3391.6</v>
      </c>
    </row>
    <row r="576" spans="1:4" s="49" customFormat="1" ht="14.25" customHeight="1">
      <c r="A576" s="92"/>
      <c r="B576" s="4" t="s">
        <v>38</v>
      </c>
      <c r="C576" s="3"/>
      <c r="D576" s="101">
        <f>SUM(D573:D575)</f>
        <v>14704.6</v>
      </c>
    </row>
    <row r="577" spans="1:4" ht="12.75">
      <c r="A577" s="165" t="str">
        <f>budynki!A97</f>
        <v>13. </v>
      </c>
      <c r="B577" s="212" t="str">
        <f>budynki!B97</f>
        <v> Zespół Szkół w Chodczu</v>
      </c>
      <c r="C577" s="212"/>
      <c r="D577" s="221"/>
    </row>
    <row r="578" spans="1:4" s="5" customFormat="1" ht="12.75">
      <c r="A578" s="95">
        <v>1</v>
      </c>
      <c r="B578" s="2" t="s">
        <v>788</v>
      </c>
      <c r="C578" s="1">
        <v>2005</v>
      </c>
      <c r="D578" s="97">
        <v>3419.66</v>
      </c>
    </row>
    <row r="579" spans="1:4" s="5" customFormat="1" ht="12.75">
      <c r="A579" s="95">
        <v>2</v>
      </c>
      <c r="B579" s="2" t="s">
        <v>789</v>
      </c>
      <c r="C579" s="1">
        <v>2002</v>
      </c>
      <c r="D579" s="97">
        <v>11047.5</v>
      </c>
    </row>
    <row r="580" spans="1:4" s="49" customFormat="1" ht="14.25" customHeight="1">
      <c r="A580" s="92"/>
      <c r="B580" s="4" t="s">
        <v>38</v>
      </c>
      <c r="C580" s="3"/>
      <c r="D580" s="101">
        <f>SUM(D578:D579)</f>
        <v>14467.16</v>
      </c>
    </row>
    <row r="581" spans="1:4" ht="12.75" customHeight="1">
      <c r="A581" s="165" t="str">
        <f>budynki!A120</f>
        <v>14. </v>
      </c>
      <c r="B581" s="212" t="str">
        <f>budynki!B120</f>
        <v> Poradnia Psychologiczno-Pedagogiczna w Lubieniu Kujawskim</v>
      </c>
      <c r="C581" s="212"/>
      <c r="D581" s="221"/>
    </row>
    <row r="582" spans="1:4" s="5" customFormat="1" ht="12.75">
      <c r="A582" s="95">
        <v>1</v>
      </c>
      <c r="B582" s="2" t="s">
        <v>771</v>
      </c>
      <c r="C582" s="1">
        <v>2005</v>
      </c>
      <c r="D582" s="97">
        <v>3876</v>
      </c>
    </row>
    <row r="583" spans="1:4" s="49" customFormat="1" ht="14.25" customHeight="1">
      <c r="A583" s="92"/>
      <c r="B583" s="4" t="s">
        <v>38</v>
      </c>
      <c r="C583" s="3"/>
      <c r="D583" s="101">
        <f>SUM(D582)</f>
        <v>3876</v>
      </c>
    </row>
    <row r="584" spans="1:4" ht="12.75">
      <c r="A584" s="165" t="str">
        <f>budynki!A123</f>
        <v>15. </v>
      </c>
      <c r="B584" s="212" t="str">
        <f>budynki!B123</f>
        <v> Zespół Szkół w Kowalu</v>
      </c>
      <c r="C584" s="212"/>
      <c r="D584" s="221"/>
    </row>
    <row r="585" spans="1:4" ht="12.75">
      <c r="A585" s="95">
        <v>1</v>
      </c>
      <c r="B585" s="2" t="s">
        <v>751</v>
      </c>
      <c r="C585" s="1">
        <v>2005</v>
      </c>
      <c r="D585" s="97">
        <v>3419.66</v>
      </c>
    </row>
    <row r="586" spans="1:4" ht="12.75">
      <c r="A586" s="95">
        <v>2</v>
      </c>
      <c r="B586" s="2" t="s">
        <v>752</v>
      </c>
      <c r="C586" s="1">
        <v>2003</v>
      </c>
      <c r="D586" s="97">
        <v>9000</v>
      </c>
    </row>
    <row r="587" spans="1:4" ht="12.75">
      <c r="A587" s="95">
        <v>3</v>
      </c>
      <c r="B587" s="2" t="s">
        <v>753</v>
      </c>
      <c r="C587" s="1">
        <v>2005</v>
      </c>
      <c r="D587" s="97">
        <v>2386.32</v>
      </c>
    </row>
    <row r="588" spans="1:10" s="7" customFormat="1" ht="14.25" customHeight="1">
      <c r="A588" s="214" t="s">
        <v>488</v>
      </c>
      <c r="B588" s="215"/>
      <c r="C588" s="3"/>
      <c r="D588" s="106">
        <f>SUM(D585:D587)</f>
        <v>14805.98</v>
      </c>
      <c r="F588" s="115"/>
      <c r="G588" s="115"/>
      <c r="H588" s="115"/>
      <c r="I588" s="115"/>
      <c r="J588" s="115"/>
    </row>
    <row r="589" spans="1:4" ht="12.75">
      <c r="A589" s="165" t="str">
        <f>budynki!A130</f>
        <v>16. </v>
      </c>
      <c r="B589" s="212" t="str">
        <f>budynki!B130</f>
        <v> Zespół Szkół w Lubrańcu- Marysinie</v>
      </c>
      <c r="C589" s="212"/>
      <c r="D589" s="221"/>
    </row>
    <row r="590" spans="1:4" ht="12.75">
      <c r="A590" s="165" t="str">
        <f>budynki!A139</f>
        <v>17. </v>
      </c>
      <c r="B590" s="212" t="str">
        <f>budynki!B139</f>
        <v> Dom Dziecka w Lubieniu Kujawskim</v>
      </c>
      <c r="C590" s="212"/>
      <c r="D590" s="221"/>
    </row>
    <row r="591" spans="1:4" ht="12.75">
      <c r="A591" s="165" t="str">
        <f>budynki!A148</f>
        <v>18. </v>
      </c>
      <c r="B591" s="212" t="str">
        <f>budynki!B148</f>
        <v> Powiatowy Zarząd Dróg w Jarantowicach</v>
      </c>
      <c r="C591" s="212"/>
      <c r="D591" s="221"/>
    </row>
    <row r="592" spans="1:4" ht="12.75">
      <c r="A592" s="36">
        <v>1</v>
      </c>
      <c r="B592" s="38" t="s">
        <v>839</v>
      </c>
      <c r="C592" s="36">
        <v>2003</v>
      </c>
      <c r="D592" s="37">
        <v>2038</v>
      </c>
    </row>
    <row r="593" spans="1:4" ht="12.75">
      <c r="A593" s="36">
        <v>2</v>
      </c>
      <c r="B593" s="38" t="s">
        <v>840</v>
      </c>
      <c r="C593" s="36">
        <v>2005</v>
      </c>
      <c r="D593" s="37">
        <v>2843</v>
      </c>
    </row>
    <row r="594" spans="1:4" ht="12.75">
      <c r="A594" s="228" t="s">
        <v>488</v>
      </c>
      <c r="B594" s="229"/>
      <c r="C594" s="123"/>
      <c r="D594" s="122">
        <f>SUM(D592:D593)</f>
        <v>4881</v>
      </c>
    </row>
    <row r="595" spans="1:4" ht="12.75">
      <c r="A595" s="165" t="str">
        <f>budynki!A153</f>
        <v>19. </v>
      </c>
      <c r="B595" s="212" t="str">
        <f>budynki!B153</f>
        <v> Powiatowy Urząd Pracy</v>
      </c>
      <c r="C595" s="212"/>
      <c r="D595" s="221"/>
    </row>
    <row r="596" spans="1:4" ht="12.75">
      <c r="A596" s="102">
        <v>1</v>
      </c>
      <c r="B596" s="58" t="s">
        <v>226</v>
      </c>
      <c r="C596" s="59">
        <v>2002</v>
      </c>
      <c r="D596" s="107">
        <v>6810.04</v>
      </c>
    </row>
    <row r="597" spans="1:4" ht="12.75">
      <c r="A597" s="102">
        <v>2</v>
      </c>
      <c r="B597" s="58" t="s">
        <v>227</v>
      </c>
      <c r="C597" s="59">
        <v>2004</v>
      </c>
      <c r="D597" s="107">
        <v>7928.78</v>
      </c>
    </row>
    <row r="598" spans="1:4" ht="12.75">
      <c r="A598" s="102">
        <v>3</v>
      </c>
      <c r="B598" s="58" t="s">
        <v>228</v>
      </c>
      <c r="C598" s="59">
        <v>2003</v>
      </c>
      <c r="D598" s="108">
        <v>10723.8</v>
      </c>
    </row>
    <row r="599" spans="1:4" ht="12.75">
      <c r="A599" s="102">
        <v>4</v>
      </c>
      <c r="B599" s="58" t="s">
        <v>229</v>
      </c>
      <c r="C599" s="59">
        <v>2002</v>
      </c>
      <c r="D599" s="107">
        <v>1299</v>
      </c>
    </row>
    <row r="600" spans="1:4" ht="12.75">
      <c r="A600" s="102">
        <v>5</v>
      </c>
      <c r="B600" s="58" t="s">
        <v>230</v>
      </c>
      <c r="C600" s="59">
        <v>2004</v>
      </c>
      <c r="D600" s="107">
        <v>523.38</v>
      </c>
    </row>
    <row r="601" spans="1:4" ht="12.75">
      <c r="A601" s="102">
        <v>6</v>
      </c>
      <c r="B601" s="58" t="s">
        <v>230</v>
      </c>
      <c r="C601" s="59">
        <v>2004</v>
      </c>
      <c r="D601" s="107">
        <v>523.38</v>
      </c>
    </row>
    <row r="602" spans="1:4" ht="12.75">
      <c r="A602" s="102">
        <v>7</v>
      </c>
      <c r="B602" s="58" t="s">
        <v>230</v>
      </c>
      <c r="C602" s="59">
        <v>2004</v>
      </c>
      <c r="D602" s="107">
        <v>523.38</v>
      </c>
    </row>
    <row r="603" spans="1:4" ht="12.75">
      <c r="A603" s="102">
        <v>8</v>
      </c>
      <c r="B603" s="58" t="s">
        <v>230</v>
      </c>
      <c r="C603" s="59">
        <v>2004</v>
      </c>
      <c r="D603" s="107">
        <v>523.38</v>
      </c>
    </row>
    <row r="604" spans="1:4" ht="12.75">
      <c r="A604" s="102">
        <v>9</v>
      </c>
      <c r="B604" s="58" t="s">
        <v>230</v>
      </c>
      <c r="C604" s="59">
        <v>2004</v>
      </c>
      <c r="D604" s="107">
        <v>523.38</v>
      </c>
    </row>
    <row r="605" spans="1:4" ht="12.75">
      <c r="A605" s="102">
        <v>10</v>
      </c>
      <c r="B605" s="58" t="s">
        <v>231</v>
      </c>
      <c r="C605" s="59">
        <v>2005</v>
      </c>
      <c r="D605" s="108">
        <v>7998</v>
      </c>
    </row>
    <row r="606" spans="1:4" ht="12.75">
      <c r="A606" s="102">
        <v>11</v>
      </c>
      <c r="B606" s="58" t="s">
        <v>231</v>
      </c>
      <c r="C606" s="59">
        <v>2005</v>
      </c>
      <c r="D606" s="108">
        <v>7998</v>
      </c>
    </row>
    <row r="607" spans="1:4" ht="12.75">
      <c r="A607" s="102">
        <v>12</v>
      </c>
      <c r="B607" s="58" t="s">
        <v>231</v>
      </c>
      <c r="C607" s="59">
        <v>2005</v>
      </c>
      <c r="D607" s="108">
        <v>7998</v>
      </c>
    </row>
    <row r="608" spans="1:4" ht="12.75">
      <c r="A608" s="102">
        <v>13</v>
      </c>
      <c r="B608" s="58" t="s">
        <v>232</v>
      </c>
      <c r="C608" s="59">
        <v>2006</v>
      </c>
      <c r="D608" s="108">
        <v>1646.99</v>
      </c>
    </row>
    <row r="609" spans="1:4" ht="12.75">
      <c r="A609" s="102">
        <v>14</v>
      </c>
      <c r="B609" s="58" t="s">
        <v>233</v>
      </c>
      <c r="C609" s="59">
        <v>2006</v>
      </c>
      <c r="D609" s="108">
        <v>6495.28</v>
      </c>
    </row>
    <row r="610" spans="1:4" ht="12.75">
      <c r="A610" s="102">
        <v>15</v>
      </c>
      <c r="B610" s="58" t="s">
        <v>233</v>
      </c>
      <c r="C610" s="59">
        <v>2006</v>
      </c>
      <c r="D610" s="108">
        <v>6495.28</v>
      </c>
    </row>
    <row r="611" spans="1:4" ht="12.75">
      <c r="A611" s="102">
        <v>16</v>
      </c>
      <c r="B611" s="58" t="s">
        <v>233</v>
      </c>
      <c r="C611" s="59">
        <v>2006</v>
      </c>
      <c r="D611" s="108">
        <v>6495.28</v>
      </c>
    </row>
    <row r="612" spans="1:4" s="7" customFormat="1" ht="14.25" customHeight="1">
      <c r="A612" s="116"/>
      <c r="B612" s="60" t="s">
        <v>38</v>
      </c>
      <c r="C612" s="87"/>
      <c r="D612" s="109">
        <f>SUM(D596:D611)</f>
        <v>74505.35</v>
      </c>
    </row>
    <row r="613" spans="1:4" ht="12.75">
      <c r="A613" s="165">
        <f>budynki!A159</f>
        <v>20</v>
      </c>
      <c r="B613" s="212" t="str">
        <f>budynki!B159</f>
        <v> Powiatowy Inspektorat Nadzoru Budowlanego</v>
      </c>
      <c r="C613" s="212"/>
      <c r="D613" s="221"/>
    </row>
    <row r="614" spans="1:4" s="5" customFormat="1" ht="12.75">
      <c r="A614" s="95">
        <v>1</v>
      </c>
      <c r="B614" s="2" t="s">
        <v>633</v>
      </c>
      <c r="C614" s="1">
        <v>2004</v>
      </c>
      <c r="D614" s="97">
        <v>3600</v>
      </c>
    </row>
    <row r="615" spans="1:4" s="5" customFormat="1" ht="12.75">
      <c r="A615" s="95">
        <v>2</v>
      </c>
      <c r="B615" s="2" t="str">
        <f>B614</f>
        <v>Notebook</v>
      </c>
      <c r="C615" s="1">
        <v>2006</v>
      </c>
      <c r="D615" s="97">
        <v>3469.99</v>
      </c>
    </row>
    <row r="616" spans="1:4" s="5" customFormat="1" ht="12.75">
      <c r="A616" s="95">
        <v>3</v>
      </c>
      <c r="B616" s="2" t="str">
        <f>B615</f>
        <v>Notebook</v>
      </c>
      <c r="C616" s="1">
        <v>2006</v>
      </c>
      <c r="D616" s="97">
        <v>3469.99</v>
      </c>
    </row>
    <row r="617" spans="1:4" s="5" customFormat="1" ht="12.75">
      <c r="A617" s="95">
        <v>4</v>
      </c>
      <c r="B617" s="2" t="str">
        <f>B616</f>
        <v>Notebook</v>
      </c>
      <c r="C617" s="1">
        <v>2006</v>
      </c>
      <c r="D617" s="97">
        <v>3490.01</v>
      </c>
    </row>
    <row r="618" spans="1:4" s="5" customFormat="1" ht="12.75">
      <c r="A618" s="95">
        <v>5</v>
      </c>
      <c r="B618" s="2" t="s">
        <v>634</v>
      </c>
      <c r="C618" s="1">
        <v>2005</v>
      </c>
      <c r="D618" s="97">
        <v>2438.78</v>
      </c>
    </row>
    <row r="619" spans="1:4" s="5" customFormat="1" ht="12.75">
      <c r="A619" s="95">
        <v>6</v>
      </c>
      <c r="B619" s="2" t="s">
        <v>635</v>
      </c>
      <c r="C619" s="1">
        <v>2004</v>
      </c>
      <c r="D619" s="97">
        <v>1429</v>
      </c>
    </row>
    <row r="620" spans="1:4" s="49" customFormat="1" ht="14.25" customHeight="1" thickBot="1">
      <c r="A620" s="117"/>
      <c r="B620" s="110" t="s">
        <v>38</v>
      </c>
      <c r="C620" s="28"/>
      <c r="D620" s="118">
        <f>SUM(D614:D619)</f>
        <v>17897.77</v>
      </c>
    </row>
    <row r="622" ht="13.5" thickBot="1"/>
    <row r="623" spans="2:4" ht="15.75">
      <c r="B623" s="222" t="s">
        <v>868</v>
      </c>
      <c r="C623" s="223"/>
      <c r="D623" s="173">
        <f>SUM(D540,D531,D344,D334,D331,D324,D313,D306,D286,D259,D236,D214,D203,D172,D160,D154,D149,D140,D113,D99)</f>
        <v>2191308.3300000005</v>
      </c>
    </row>
    <row r="624" spans="2:4" ht="16.5" thickBot="1">
      <c r="B624" s="224" t="s">
        <v>869</v>
      </c>
      <c r="C624" s="225"/>
      <c r="D624" s="174">
        <f>SUM(D620,D612,D594,D588,D583,D580,D576,D571,D568,D564,D561,D557,D552,D548)</f>
        <v>177925.9</v>
      </c>
    </row>
  </sheetData>
  <mergeCells count="48">
    <mergeCell ref="B613:D613"/>
    <mergeCell ref="B577:D577"/>
    <mergeCell ref="B591:D591"/>
    <mergeCell ref="B595:D595"/>
    <mergeCell ref="B581:D581"/>
    <mergeCell ref="B584:D584"/>
    <mergeCell ref="B589:D589"/>
    <mergeCell ref="B590:D590"/>
    <mergeCell ref="A588:B588"/>
    <mergeCell ref="A594:B594"/>
    <mergeCell ref="B562:D562"/>
    <mergeCell ref="B565:D565"/>
    <mergeCell ref="B569:D569"/>
    <mergeCell ref="B572:D572"/>
    <mergeCell ref="B555:D555"/>
    <mergeCell ref="B558:D558"/>
    <mergeCell ref="B559:D559"/>
    <mergeCell ref="B553:D553"/>
    <mergeCell ref="B554:D554"/>
    <mergeCell ref="B345:D345"/>
    <mergeCell ref="B544:D544"/>
    <mergeCell ref="B549:D549"/>
    <mergeCell ref="B550:D550"/>
    <mergeCell ref="B532:D532"/>
    <mergeCell ref="B325:D325"/>
    <mergeCell ref="B332:D332"/>
    <mergeCell ref="B335:D335"/>
    <mergeCell ref="A324:B324"/>
    <mergeCell ref="B623:C623"/>
    <mergeCell ref="B624:C624"/>
    <mergeCell ref="B6:D6"/>
    <mergeCell ref="B100:D100"/>
    <mergeCell ref="B114:D114"/>
    <mergeCell ref="B141:D141"/>
    <mergeCell ref="B150:D150"/>
    <mergeCell ref="B155:D155"/>
    <mergeCell ref="B161:D161"/>
    <mergeCell ref="B173:D173"/>
    <mergeCell ref="A2:D2"/>
    <mergeCell ref="A4:D4"/>
    <mergeCell ref="A542:D542"/>
    <mergeCell ref="B204:D204"/>
    <mergeCell ref="B215:D215"/>
    <mergeCell ref="B237:D237"/>
    <mergeCell ref="B260:D260"/>
    <mergeCell ref="B287:D287"/>
    <mergeCell ref="B307:D307"/>
    <mergeCell ref="B314:D314"/>
  </mergeCells>
  <printOptions horizontalCentered="1"/>
  <pageMargins left="1.1811023622047245" right="0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A2" sqref="A2:C2"/>
    </sheetView>
  </sheetViews>
  <sheetFormatPr defaultColWidth="9.140625" defaultRowHeight="12.75"/>
  <cols>
    <col min="1" max="1" width="31.421875" style="64" customWidth="1"/>
    <col min="2" max="2" width="20.57421875" style="66" customWidth="1"/>
    <col min="3" max="3" width="21.7109375" style="66" customWidth="1"/>
    <col min="4" max="16384" width="9.140625" style="64" customWidth="1"/>
  </cols>
  <sheetData>
    <row r="1" spans="1:3" s="9" customFormat="1" ht="13.5" thickBot="1">
      <c r="A1" s="13"/>
      <c r="B1" s="61"/>
      <c r="C1" s="46" t="s">
        <v>41</v>
      </c>
    </row>
    <row r="2" spans="1:7" s="9" customFormat="1" ht="16.5" thickBot="1">
      <c r="A2" s="206" t="s">
        <v>880</v>
      </c>
      <c r="B2" s="216"/>
      <c r="C2" s="217"/>
      <c r="D2" s="12"/>
      <c r="E2" s="12"/>
      <c r="F2" s="12"/>
      <c r="G2" s="12"/>
    </row>
    <row r="3" spans="1:7" s="9" customFormat="1" ht="13.5" thickBot="1">
      <c r="A3" s="12"/>
      <c r="B3" s="32"/>
      <c r="C3" s="45"/>
      <c r="D3" s="12"/>
      <c r="E3" s="12"/>
      <c r="F3" s="12"/>
      <c r="G3" s="12"/>
    </row>
    <row r="4" spans="1:7" s="9" customFormat="1" ht="12.75">
      <c r="A4" s="230" t="s">
        <v>39</v>
      </c>
      <c r="B4" s="231"/>
      <c r="C4" s="232"/>
      <c r="D4" s="12"/>
      <c r="E4" s="12"/>
      <c r="F4" s="12"/>
      <c r="G4" s="12"/>
    </row>
    <row r="5" spans="1:7" s="9" customFormat="1" ht="12.75">
      <c r="A5" s="155"/>
      <c r="B5" s="156" t="s">
        <v>7</v>
      </c>
      <c r="C5" s="157" t="s">
        <v>8</v>
      </c>
      <c r="D5" s="12"/>
      <c r="E5" s="12"/>
      <c r="F5" s="12"/>
      <c r="G5" s="12"/>
    </row>
    <row r="6" spans="1:3" s="9" customFormat="1" ht="28.5" customHeight="1">
      <c r="A6" s="21" t="str">
        <f>budynki!B5</f>
        <v> Starostwo Powiatowe</v>
      </c>
      <c r="B6" s="142">
        <v>1105359.94</v>
      </c>
      <c r="C6" s="143"/>
    </row>
    <row r="7" spans="1:3" s="9" customFormat="1" ht="27" customHeight="1">
      <c r="A7" s="21" t="str">
        <f>budynki!B8</f>
        <v> Powiatowe Centrum Pomocy Rodzinie</v>
      </c>
      <c r="B7" s="144">
        <v>79792</v>
      </c>
      <c r="C7" s="47"/>
    </row>
    <row r="8" spans="1:3" s="9" customFormat="1" ht="26.25" customHeight="1">
      <c r="A8" s="21" t="str">
        <f>budynki!B11</f>
        <v> Dom Pomocy Społecznej w Wilkowiczkach</v>
      </c>
      <c r="B8" s="62">
        <v>1281263.68</v>
      </c>
      <c r="C8" s="47">
        <v>1000</v>
      </c>
    </row>
    <row r="9" spans="1:3" s="9" customFormat="1" ht="24" customHeight="1">
      <c r="A9" s="21" t="str">
        <f>budynki!B27</f>
        <v> Dom Pomocy Społecznej w Kowalu</v>
      </c>
      <c r="B9" s="62">
        <v>1422764.59</v>
      </c>
      <c r="C9" s="47">
        <v>20616.66</v>
      </c>
    </row>
    <row r="10" spans="1:3" s="9" customFormat="1" ht="27" customHeight="1">
      <c r="A10" s="21" t="str">
        <f>budynki!B33</f>
        <v> Dom Pomocy Społecznej w Rzeżewie</v>
      </c>
      <c r="B10" s="62">
        <v>295793</v>
      </c>
      <c r="C10" s="47">
        <v>1700</v>
      </c>
    </row>
    <row r="11" spans="1:3" s="9" customFormat="1" ht="28.5" customHeight="1">
      <c r="A11" s="21" t="str">
        <f>budynki!B51</f>
        <v> Dom Pomocy Społecznej w Kurowie</v>
      </c>
      <c r="B11" s="62">
        <v>1216392.54</v>
      </c>
      <c r="C11" s="47">
        <v>1000</v>
      </c>
    </row>
    <row r="12" spans="1:3" s="9" customFormat="1" ht="31.5" customHeight="1">
      <c r="A12" s="21" t="str">
        <f>budynki!B61</f>
        <v> Liceum Ogólnokształcące w Kowalu</v>
      </c>
      <c r="B12" s="144">
        <v>64875.94</v>
      </c>
      <c r="C12" s="47"/>
    </row>
    <row r="13" spans="1:3" s="9" customFormat="1" ht="33" customHeight="1">
      <c r="A13" s="21" t="str">
        <f>budynki!B62</f>
        <v> Zespół Szkół w Izbicy Kujawskiej</v>
      </c>
      <c r="B13" s="145">
        <v>136076.21</v>
      </c>
      <c r="C13" s="47">
        <v>5000</v>
      </c>
    </row>
    <row r="14" spans="1:3" s="10" customFormat="1" ht="34.5" customHeight="1">
      <c r="A14" s="21" t="str">
        <f>budynki!B66</f>
        <v> Zespół Szkół w Lubrańcu</v>
      </c>
      <c r="B14" s="146">
        <v>253395</v>
      </c>
      <c r="C14" s="47"/>
    </row>
    <row r="15" spans="1:3" s="9" customFormat="1" ht="27.75" customHeight="1">
      <c r="A15" s="21" t="str">
        <f>budynki!B73</f>
        <v> Poradnia Psychologiczno- Pedagogiczna w Lubrańcu</v>
      </c>
      <c r="B15" s="144">
        <v>30531.71</v>
      </c>
      <c r="C15" s="143"/>
    </row>
    <row r="16" spans="1:3" s="9" customFormat="1" ht="37.5" customHeight="1">
      <c r="A16" s="21" t="str">
        <f>budynki!B74</f>
        <v> Wielofunkcyjna Placówka Opiekuńczo-Wychowawcza w Brzeziu </v>
      </c>
      <c r="B16" s="144">
        <v>363724.94</v>
      </c>
      <c r="C16" s="143"/>
    </row>
    <row r="17" spans="1:3" s="9" customFormat="1" ht="26.25" customHeight="1">
      <c r="A17" s="21" t="str">
        <f>budynki!B83</f>
        <v> Zespół Szkół RCKU w Starym Brześciu</v>
      </c>
      <c r="B17" s="147">
        <v>905637.98</v>
      </c>
      <c r="C17" s="143">
        <v>5000</v>
      </c>
    </row>
    <row r="18" spans="1:3" s="9" customFormat="1" ht="28.5" customHeight="1">
      <c r="A18" s="21" t="str">
        <f>budynki!B97</f>
        <v> Zespół Szkół w Chodczu</v>
      </c>
      <c r="B18" s="145">
        <v>268428.48</v>
      </c>
      <c r="C18" s="143">
        <v>2000</v>
      </c>
    </row>
    <row r="19" spans="1:3" s="9" customFormat="1" ht="28.5" customHeight="1">
      <c r="A19" s="21" t="str">
        <f>budynki!B120</f>
        <v> Poradnia Psychologiczno-Pedagogiczna w Lubieniu Kujawskim</v>
      </c>
      <c r="B19" s="145">
        <v>39317</v>
      </c>
      <c r="C19" s="143"/>
    </row>
    <row r="20" spans="1:3" s="9" customFormat="1" ht="28.5" customHeight="1">
      <c r="A20" s="148" t="str">
        <f>budynki!B123</f>
        <v> Zespół Szkół w Kowalu</v>
      </c>
      <c r="B20" s="149">
        <v>615574</v>
      </c>
      <c r="C20" s="143"/>
    </row>
    <row r="21" spans="1:3" s="9" customFormat="1" ht="28.5" customHeight="1">
      <c r="A21" s="21" t="str">
        <f>budynki!B130</f>
        <v> Zespół Szkół w Lubrańcu- Marysinie</v>
      </c>
      <c r="B21" s="62">
        <v>184048.16</v>
      </c>
      <c r="C21" s="150"/>
    </row>
    <row r="22" spans="1:3" s="9" customFormat="1" ht="28.5" customHeight="1">
      <c r="A22" s="21" t="str">
        <f>budynki!B139</f>
        <v> Dom Dziecka w Lubieniu Kujawskim</v>
      </c>
      <c r="B22" s="62">
        <v>258509</v>
      </c>
      <c r="C22" s="143">
        <v>1190</v>
      </c>
    </row>
    <row r="23" spans="1:3" s="9" customFormat="1" ht="28.5" customHeight="1">
      <c r="A23" s="21" t="str">
        <f>budynki!B148</f>
        <v> Powiatowy Zarząd Dróg w Jarantowicach</v>
      </c>
      <c r="B23" s="63">
        <v>317793.91</v>
      </c>
      <c r="C23" s="48"/>
    </row>
    <row r="24" spans="1:3" s="9" customFormat="1" ht="28.5" customHeight="1">
      <c r="A24" s="151" t="str">
        <f>budynki!B153</f>
        <v> Powiatowy Urząd Pracy</v>
      </c>
      <c r="B24" s="63">
        <v>737171.09</v>
      </c>
      <c r="C24" s="48"/>
    </row>
    <row r="25" spans="1:256" s="85" customFormat="1" ht="28.5" customHeight="1">
      <c r="A25" s="21" t="str">
        <f>budynki!B159</f>
        <v> Powiatowy Inspektorat Nadzoru Budowlanego</v>
      </c>
      <c r="B25" s="144">
        <v>11194.3</v>
      </c>
      <c r="C25" s="150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3" ht="18.75" customHeight="1" thickBot="1">
      <c r="A26" s="152" t="s">
        <v>56</v>
      </c>
      <c r="B26" s="153">
        <f>SUM(B6:B25)</f>
        <v>9587643.470000003</v>
      </c>
      <c r="C26" s="154">
        <f>SUM(C6:C24)</f>
        <v>37506.66</v>
      </c>
    </row>
    <row r="27" ht="12.75">
      <c r="B27" s="65"/>
    </row>
    <row r="28" ht="12.75">
      <c r="B28" s="65"/>
    </row>
  </sheetData>
  <mergeCells count="2">
    <mergeCell ref="A4:C4"/>
    <mergeCell ref="A2:C2"/>
  </mergeCells>
  <printOptions horizontalCentered="1"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A2" sqref="A2:D2"/>
    </sheetView>
  </sheetViews>
  <sheetFormatPr defaultColWidth="9.140625" defaultRowHeight="12.75"/>
  <cols>
    <col min="1" max="1" width="9.140625" style="9" customWidth="1"/>
    <col min="2" max="2" width="12.7109375" style="11" bestFit="1" customWidth="1"/>
    <col min="3" max="3" width="20.28125" style="9" customWidth="1"/>
    <col min="4" max="4" width="62.421875" style="23" bestFit="1" customWidth="1"/>
    <col min="5" max="16384" width="9.140625" style="9" customWidth="1"/>
  </cols>
  <sheetData>
    <row r="1" spans="1:4" ht="13.5" thickBot="1">
      <c r="A1" s="13"/>
      <c r="B1" s="15"/>
      <c r="C1" s="13"/>
      <c r="D1" s="22" t="s">
        <v>6</v>
      </c>
    </row>
    <row r="2" spans="1:7" ht="16.5" thickBot="1">
      <c r="A2" s="206" t="s">
        <v>57</v>
      </c>
      <c r="B2" s="216"/>
      <c r="C2" s="216"/>
      <c r="D2" s="217"/>
      <c r="E2" s="12"/>
      <c r="F2" s="12"/>
      <c r="G2" s="12"/>
    </row>
    <row r="3" spans="1:7" ht="16.5" thickBot="1">
      <c r="A3" s="8"/>
      <c r="B3" s="16"/>
      <c r="C3" s="12"/>
      <c r="D3" s="22"/>
      <c r="E3" s="12"/>
      <c r="F3" s="12"/>
      <c r="G3" s="12"/>
    </row>
    <row r="4" spans="1:4" s="64" customFormat="1" ht="15">
      <c r="A4" s="236" t="s">
        <v>14</v>
      </c>
      <c r="B4" s="237"/>
      <c r="C4" s="237"/>
      <c r="D4" s="238"/>
    </row>
    <row r="5" spans="1:4" ht="25.5">
      <c r="A5" s="158" t="s">
        <v>15</v>
      </c>
      <c r="B5" s="159" t="s">
        <v>16</v>
      </c>
      <c r="C5" s="159" t="s">
        <v>17</v>
      </c>
      <c r="D5" s="160" t="s">
        <v>18</v>
      </c>
    </row>
    <row r="6" spans="1:4" ht="12.75">
      <c r="A6" s="233" t="str">
        <f>CONCATENATE(1,budynki!B5)</f>
        <v>1 Starostwo Powiatowe</v>
      </c>
      <c r="B6" s="234"/>
      <c r="C6" s="234"/>
      <c r="D6" s="235"/>
    </row>
    <row r="7" spans="1:8" s="71" customFormat="1" ht="12.75">
      <c r="A7" s="67">
        <v>2007</v>
      </c>
      <c r="B7" s="68" t="s">
        <v>51</v>
      </c>
      <c r="C7" s="68"/>
      <c r="D7" s="69"/>
      <c r="E7" s="70"/>
      <c r="F7" s="70"/>
      <c r="G7" s="70"/>
      <c r="H7" s="70"/>
    </row>
    <row r="8" spans="1:8" s="71" customFormat="1" ht="12.75">
      <c r="A8" s="67">
        <v>2006</v>
      </c>
      <c r="B8" s="68" t="s">
        <v>51</v>
      </c>
      <c r="C8" s="68"/>
      <c r="D8" s="69"/>
      <c r="E8" s="70"/>
      <c r="F8" s="70"/>
      <c r="G8" s="70"/>
      <c r="H8" s="70"/>
    </row>
    <row r="9" spans="1:8" s="71" customFormat="1" ht="12.75">
      <c r="A9" s="67">
        <v>2005</v>
      </c>
      <c r="B9" s="68" t="s">
        <v>51</v>
      </c>
      <c r="C9" s="68"/>
      <c r="D9" s="69"/>
      <c r="E9" s="70"/>
      <c r="F9" s="70"/>
      <c r="G9" s="70"/>
      <c r="H9" s="70"/>
    </row>
    <row r="10" spans="1:8" s="71" customFormat="1" ht="12.75">
      <c r="A10" s="67">
        <v>2005</v>
      </c>
      <c r="B10" s="68" t="s">
        <v>51</v>
      </c>
      <c r="C10" s="72"/>
      <c r="D10" s="69"/>
      <c r="E10" s="70"/>
      <c r="F10" s="70"/>
      <c r="G10" s="70"/>
      <c r="H10" s="70"/>
    </row>
    <row r="11" spans="1:8" s="71" customFormat="1" ht="12.75">
      <c r="A11" s="73">
        <v>2004</v>
      </c>
      <c r="B11" s="74">
        <v>1</v>
      </c>
      <c r="C11" s="74">
        <v>5600.02</v>
      </c>
      <c r="D11" s="75" t="s">
        <v>601</v>
      </c>
      <c r="E11" s="70"/>
      <c r="F11" s="70"/>
      <c r="G11" s="70"/>
      <c r="H11" s="70"/>
    </row>
    <row r="12" spans="1:4" ht="12.75">
      <c r="A12" s="239" t="str">
        <f>CONCATENATE(2,budynki!B8)</f>
        <v>2 Powiatowe Centrum Pomocy Rodzinie</v>
      </c>
      <c r="B12" s="240"/>
      <c r="C12" s="240"/>
      <c r="D12" s="241"/>
    </row>
    <row r="13" spans="1:8" s="71" customFormat="1" ht="12.75">
      <c r="A13" s="67">
        <v>2007</v>
      </c>
      <c r="B13" s="68" t="s">
        <v>51</v>
      </c>
      <c r="C13" s="68"/>
      <c r="D13" s="69"/>
      <c r="E13" s="70"/>
      <c r="F13" s="70"/>
      <c r="G13" s="70"/>
      <c r="H13" s="70"/>
    </row>
    <row r="14" spans="1:8" s="71" customFormat="1" ht="12.75">
      <c r="A14" s="67">
        <v>2006</v>
      </c>
      <c r="B14" s="68" t="s">
        <v>51</v>
      </c>
      <c r="C14" s="68"/>
      <c r="D14" s="69"/>
      <c r="E14" s="70"/>
      <c r="F14" s="70"/>
      <c r="G14" s="70"/>
      <c r="H14" s="70"/>
    </row>
    <row r="15" spans="1:8" s="71" customFormat="1" ht="12.75">
      <c r="A15" s="67">
        <v>2005</v>
      </c>
      <c r="B15" s="68" t="s">
        <v>51</v>
      </c>
      <c r="C15" s="68"/>
      <c r="D15" s="69"/>
      <c r="E15" s="70"/>
      <c r="F15" s="70"/>
      <c r="G15" s="70"/>
      <c r="H15" s="70"/>
    </row>
    <row r="16" spans="1:8" s="71" customFormat="1" ht="12.75">
      <c r="A16" s="67">
        <v>2004</v>
      </c>
      <c r="B16" s="68" t="s">
        <v>51</v>
      </c>
      <c r="C16" s="72"/>
      <c r="D16" s="69"/>
      <c r="E16" s="70"/>
      <c r="F16" s="70"/>
      <c r="G16" s="70"/>
      <c r="H16" s="70"/>
    </row>
    <row r="17" spans="1:4" ht="12.75">
      <c r="A17" s="233" t="str">
        <f>CONCATENATE(3,budynki!B11)</f>
        <v>3 Dom Pomocy Społecznej w Wilkowiczkach</v>
      </c>
      <c r="B17" s="234"/>
      <c r="C17" s="234"/>
      <c r="D17" s="235"/>
    </row>
    <row r="18" spans="1:8" s="71" customFormat="1" ht="12.75">
      <c r="A18" s="67">
        <v>2007</v>
      </c>
      <c r="B18" s="68" t="s">
        <v>51</v>
      </c>
      <c r="C18" s="68"/>
      <c r="D18" s="69"/>
      <c r="E18" s="70"/>
      <c r="F18" s="70"/>
      <c r="G18" s="70"/>
      <c r="H18" s="70"/>
    </row>
    <row r="19" spans="1:8" s="71" customFormat="1" ht="12.75">
      <c r="A19" s="67">
        <v>2006</v>
      </c>
      <c r="B19" s="68" t="s">
        <v>51</v>
      </c>
      <c r="C19" s="68"/>
      <c r="D19" s="69"/>
      <c r="E19" s="70"/>
      <c r="F19" s="70"/>
      <c r="G19" s="70"/>
      <c r="H19" s="70"/>
    </row>
    <row r="20" spans="1:8" s="71" customFormat="1" ht="12.75">
      <c r="A20" s="67">
        <v>2005</v>
      </c>
      <c r="B20" s="68" t="s">
        <v>51</v>
      </c>
      <c r="C20" s="68"/>
      <c r="D20" s="69"/>
      <c r="E20" s="70"/>
      <c r="F20" s="70"/>
      <c r="G20" s="70"/>
      <c r="H20" s="70"/>
    </row>
    <row r="21" spans="1:8" s="71" customFormat="1" ht="12.75">
      <c r="A21" s="67">
        <v>2004</v>
      </c>
      <c r="B21" s="68" t="s">
        <v>51</v>
      </c>
      <c r="C21" s="72"/>
      <c r="D21" s="69"/>
      <c r="E21" s="70"/>
      <c r="F21" s="70"/>
      <c r="G21" s="70"/>
      <c r="H21" s="70"/>
    </row>
    <row r="22" spans="1:4" ht="12.75">
      <c r="A22" s="233" t="str">
        <f>CONCATENATE(4,budynki!B27)</f>
        <v>4 Dom Pomocy Społecznej w Kowalu</v>
      </c>
      <c r="B22" s="234"/>
      <c r="C22" s="234"/>
      <c r="D22" s="235"/>
    </row>
    <row r="23" spans="1:8" s="71" customFormat="1" ht="12.75">
      <c r="A23" s="67">
        <v>2007</v>
      </c>
      <c r="B23" s="68" t="s">
        <v>51</v>
      </c>
      <c r="C23" s="68"/>
      <c r="D23" s="69"/>
      <c r="E23" s="70"/>
      <c r="F23" s="70"/>
      <c r="G23" s="70"/>
      <c r="H23" s="70"/>
    </row>
    <row r="24" spans="1:8" s="71" customFormat="1" ht="25.5">
      <c r="A24" s="67">
        <v>2006</v>
      </c>
      <c r="B24" s="68">
        <v>1</v>
      </c>
      <c r="C24" s="68">
        <v>2146.89</v>
      </c>
      <c r="D24" s="69" t="s">
        <v>492</v>
      </c>
      <c r="E24" s="70"/>
      <c r="F24" s="70"/>
      <c r="G24" s="70"/>
      <c r="H24" s="70"/>
    </row>
    <row r="25" spans="1:8" s="71" customFormat="1" ht="12.75">
      <c r="A25" s="67">
        <v>2005</v>
      </c>
      <c r="B25" s="68" t="s">
        <v>51</v>
      </c>
      <c r="C25" s="68"/>
      <c r="D25" s="69"/>
      <c r="E25" s="70"/>
      <c r="F25" s="70"/>
      <c r="G25" s="70"/>
      <c r="H25" s="70"/>
    </row>
    <row r="26" spans="1:8" s="71" customFormat="1" ht="12.75">
      <c r="A26" s="67">
        <v>2004</v>
      </c>
      <c r="B26" s="68" t="s">
        <v>51</v>
      </c>
      <c r="C26" s="72"/>
      <c r="D26" s="69"/>
      <c r="E26" s="70"/>
      <c r="F26" s="70"/>
      <c r="G26" s="70"/>
      <c r="H26" s="70"/>
    </row>
    <row r="27" spans="1:4" ht="12.75">
      <c r="A27" s="233" t="str">
        <f>CONCATENATE(5,budynki!B33)</f>
        <v>5 Dom Pomocy Społecznej w Rzeżewie</v>
      </c>
      <c r="B27" s="234"/>
      <c r="C27" s="234"/>
      <c r="D27" s="235"/>
    </row>
    <row r="28" spans="1:8" s="71" customFormat="1" ht="12.75">
      <c r="A28" s="67">
        <v>2007</v>
      </c>
      <c r="B28" s="68" t="s">
        <v>51</v>
      </c>
      <c r="C28" s="68"/>
      <c r="D28" s="69"/>
      <c r="E28" s="70"/>
      <c r="F28" s="70"/>
      <c r="G28" s="70"/>
      <c r="H28" s="70"/>
    </row>
    <row r="29" spans="1:8" s="71" customFormat="1" ht="12.75">
      <c r="A29" s="67">
        <v>2006</v>
      </c>
      <c r="B29" s="68" t="s">
        <v>51</v>
      </c>
      <c r="C29" s="68"/>
      <c r="D29" s="69"/>
      <c r="E29" s="70"/>
      <c r="F29" s="70"/>
      <c r="G29" s="70"/>
      <c r="H29" s="70"/>
    </row>
    <row r="30" spans="1:8" s="71" customFormat="1" ht="12.75">
      <c r="A30" s="67">
        <v>2005</v>
      </c>
      <c r="B30" s="68" t="s">
        <v>51</v>
      </c>
      <c r="C30" s="68"/>
      <c r="D30" s="69"/>
      <c r="E30" s="70"/>
      <c r="F30" s="70"/>
      <c r="G30" s="70"/>
      <c r="H30" s="70"/>
    </row>
    <row r="31" spans="1:8" s="71" customFormat="1" ht="12.75">
      <c r="A31" s="67">
        <v>2004</v>
      </c>
      <c r="B31" s="68" t="s">
        <v>51</v>
      </c>
      <c r="C31" s="72"/>
      <c r="D31" s="69"/>
      <c r="E31" s="70"/>
      <c r="F31" s="70"/>
      <c r="G31" s="70"/>
      <c r="H31" s="70"/>
    </row>
    <row r="32" spans="1:4" ht="12.75">
      <c r="A32" s="233" t="str">
        <f>CONCATENATE(6,budynki!B51)</f>
        <v>6 Dom Pomocy Społecznej w Kurowie</v>
      </c>
      <c r="B32" s="234"/>
      <c r="C32" s="234"/>
      <c r="D32" s="235"/>
    </row>
    <row r="33" spans="1:8" s="80" customFormat="1" ht="15">
      <c r="A33" s="76">
        <v>2007</v>
      </c>
      <c r="B33" s="68" t="s">
        <v>51</v>
      </c>
      <c r="C33" s="77"/>
      <c r="D33" s="78"/>
      <c r="E33" s="79"/>
      <c r="F33" s="79"/>
      <c r="G33" s="79"/>
      <c r="H33" s="79"/>
    </row>
    <row r="34" spans="1:8" s="80" customFormat="1" ht="15">
      <c r="A34" s="76">
        <v>2006</v>
      </c>
      <c r="B34" s="68" t="s">
        <v>51</v>
      </c>
      <c r="C34" s="77"/>
      <c r="D34" s="78"/>
      <c r="E34" s="79"/>
      <c r="F34" s="79"/>
      <c r="G34" s="79"/>
      <c r="H34" s="79"/>
    </row>
    <row r="35" spans="1:8" s="80" customFormat="1" ht="15">
      <c r="A35" s="76">
        <v>2005</v>
      </c>
      <c r="B35" s="68" t="s">
        <v>51</v>
      </c>
      <c r="C35" s="77"/>
      <c r="D35" s="78"/>
      <c r="E35" s="79"/>
      <c r="F35" s="79"/>
      <c r="G35" s="79"/>
      <c r="H35" s="79"/>
    </row>
    <row r="36" spans="1:8" s="80" customFormat="1" ht="15">
      <c r="A36" s="14">
        <v>2004</v>
      </c>
      <c r="B36" s="68" t="s">
        <v>51</v>
      </c>
      <c r="C36" s="81"/>
      <c r="D36" s="82"/>
      <c r="E36" s="79"/>
      <c r="F36" s="79"/>
      <c r="G36" s="79"/>
      <c r="H36" s="79"/>
    </row>
    <row r="37" spans="1:4" ht="12.75">
      <c r="A37" s="233" t="str">
        <f>CONCATENATE(7,budynki!B61)</f>
        <v>7 Liceum Ogólnokształcące w Kowalu</v>
      </c>
      <c r="B37" s="234"/>
      <c r="C37" s="234"/>
      <c r="D37" s="235"/>
    </row>
    <row r="38" spans="1:8" s="71" customFormat="1" ht="12.75">
      <c r="A38" s="67">
        <v>2007</v>
      </c>
      <c r="B38" s="68" t="s">
        <v>51</v>
      </c>
      <c r="C38" s="68"/>
      <c r="D38" s="69"/>
      <c r="E38" s="70"/>
      <c r="F38" s="70"/>
      <c r="G38" s="70"/>
      <c r="H38" s="70"/>
    </row>
    <row r="39" spans="1:8" s="71" customFormat="1" ht="12.75">
      <c r="A39" s="67">
        <v>2006</v>
      </c>
      <c r="B39" s="68" t="s">
        <v>51</v>
      </c>
      <c r="C39" s="68"/>
      <c r="D39" s="69"/>
      <c r="E39" s="70"/>
      <c r="F39" s="70"/>
      <c r="G39" s="70"/>
      <c r="H39" s="70"/>
    </row>
    <row r="40" spans="1:8" s="71" customFormat="1" ht="12.75">
      <c r="A40" s="67">
        <v>2005</v>
      </c>
      <c r="B40" s="68" t="s">
        <v>51</v>
      </c>
      <c r="C40" s="68"/>
      <c r="D40" s="69"/>
      <c r="E40" s="70"/>
      <c r="F40" s="70"/>
      <c r="G40" s="70"/>
      <c r="H40" s="70"/>
    </row>
    <row r="41" spans="1:8" s="71" customFormat="1" ht="12.75">
      <c r="A41" s="67">
        <v>2004</v>
      </c>
      <c r="B41" s="68" t="s">
        <v>51</v>
      </c>
      <c r="C41" s="72"/>
      <c r="D41" s="69"/>
      <c r="E41" s="70"/>
      <c r="F41" s="70"/>
      <c r="G41" s="70"/>
      <c r="H41" s="70"/>
    </row>
    <row r="42" spans="1:4" ht="12.75">
      <c r="A42" s="233" t="str">
        <f>CONCATENATE(8,budynki!B62)</f>
        <v>8 Zespół Szkół w Izbicy Kujawskiej</v>
      </c>
      <c r="B42" s="234"/>
      <c r="C42" s="234"/>
      <c r="D42" s="235"/>
    </row>
    <row r="43" spans="1:8" s="71" customFormat="1" ht="12.75">
      <c r="A43" s="67">
        <v>2007</v>
      </c>
      <c r="B43" s="68" t="s">
        <v>51</v>
      </c>
      <c r="C43" s="68"/>
      <c r="D43" s="69"/>
      <c r="E43" s="70"/>
      <c r="F43" s="70"/>
      <c r="G43" s="70"/>
      <c r="H43" s="70"/>
    </row>
    <row r="44" spans="1:8" s="71" customFormat="1" ht="12.75">
      <c r="A44" s="67">
        <v>2006</v>
      </c>
      <c r="B44" s="68" t="s">
        <v>51</v>
      </c>
      <c r="C44" s="68"/>
      <c r="D44" s="69"/>
      <c r="E44" s="70"/>
      <c r="F44" s="70"/>
      <c r="G44" s="70"/>
      <c r="H44" s="70"/>
    </row>
    <row r="45" spans="1:8" s="71" customFormat="1" ht="12.75">
      <c r="A45" s="67">
        <v>2005</v>
      </c>
      <c r="B45" s="68" t="s">
        <v>51</v>
      </c>
      <c r="C45" s="68"/>
      <c r="D45" s="69"/>
      <c r="E45" s="70"/>
      <c r="F45" s="70"/>
      <c r="G45" s="70"/>
      <c r="H45" s="70"/>
    </row>
    <row r="46" spans="1:8" s="71" customFormat="1" ht="12.75">
      <c r="A46" s="67">
        <v>2004</v>
      </c>
      <c r="B46" s="68" t="s">
        <v>51</v>
      </c>
      <c r="C46" s="72"/>
      <c r="D46" s="69"/>
      <c r="E46" s="70"/>
      <c r="F46" s="70"/>
      <c r="G46" s="70"/>
      <c r="H46" s="70"/>
    </row>
    <row r="47" spans="1:4" ht="12.75">
      <c r="A47" s="233" t="str">
        <f>CONCATENATE(9,budynki!B66)</f>
        <v>9 Zespół Szkół w Lubrańcu</v>
      </c>
      <c r="B47" s="234"/>
      <c r="C47" s="234"/>
      <c r="D47" s="235"/>
    </row>
    <row r="48" spans="1:8" s="71" customFormat="1" ht="12.75">
      <c r="A48" s="67">
        <v>2007</v>
      </c>
      <c r="B48" s="68" t="s">
        <v>51</v>
      </c>
      <c r="C48" s="68"/>
      <c r="D48" s="69"/>
      <c r="E48" s="70"/>
      <c r="F48" s="70"/>
      <c r="G48" s="70"/>
      <c r="H48" s="70"/>
    </row>
    <row r="49" spans="1:8" s="71" customFormat="1" ht="12.75">
      <c r="A49" s="67">
        <v>2006</v>
      </c>
      <c r="B49" s="68" t="s">
        <v>51</v>
      </c>
      <c r="C49" s="68"/>
      <c r="D49" s="69"/>
      <c r="E49" s="70"/>
      <c r="F49" s="70"/>
      <c r="G49" s="70"/>
      <c r="H49" s="70"/>
    </row>
    <row r="50" spans="1:8" s="71" customFormat="1" ht="12.75">
      <c r="A50" s="67">
        <v>2005</v>
      </c>
      <c r="B50" s="68" t="s">
        <v>51</v>
      </c>
      <c r="C50" s="68"/>
      <c r="D50" s="69"/>
      <c r="E50" s="70"/>
      <c r="F50" s="70"/>
      <c r="G50" s="70"/>
      <c r="H50" s="70"/>
    </row>
    <row r="51" spans="1:8" s="71" customFormat="1" ht="12.75">
      <c r="A51" s="67">
        <v>2004</v>
      </c>
      <c r="B51" s="68" t="s">
        <v>51</v>
      </c>
      <c r="C51" s="72"/>
      <c r="D51" s="69"/>
      <c r="E51" s="70"/>
      <c r="F51" s="70"/>
      <c r="G51" s="70"/>
      <c r="H51" s="70"/>
    </row>
    <row r="52" spans="1:4" ht="12.75">
      <c r="A52" s="233" t="str">
        <f>CONCATENATE(10,budynki!B73)</f>
        <v>10 Poradnia Psychologiczno- Pedagogiczna w Lubrańcu</v>
      </c>
      <c r="B52" s="234"/>
      <c r="C52" s="234"/>
      <c r="D52" s="235"/>
    </row>
    <row r="53" spans="1:8" s="71" customFormat="1" ht="12.75">
      <c r="A53" s="67">
        <v>2007</v>
      </c>
      <c r="B53" s="68" t="s">
        <v>51</v>
      </c>
      <c r="C53" s="68"/>
      <c r="D53" s="69"/>
      <c r="E53" s="70"/>
      <c r="F53" s="70"/>
      <c r="G53" s="70"/>
      <c r="H53" s="70"/>
    </row>
    <row r="54" spans="1:8" s="71" customFormat="1" ht="12.75">
      <c r="A54" s="67">
        <v>2006</v>
      </c>
      <c r="B54" s="68" t="s">
        <v>51</v>
      </c>
      <c r="C54" s="68"/>
      <c r="D54" s="69"/>
      <c r="E54" s="70"/>
      <c r="F54" s="70"/>
      <c r="G54" s="70"/>
      <c r="H54" s="70"/>
    </row>
    <row r="55" spans="1:8" s="71" customFormat="1" ht="12.75">
      <c r="A55" s="67">
        <v>2005</v>
      </c>
      <c r="B55" s="68" t="s">
        <v>51</v>
      </c>
      <c r="C55" s="68"/>
      <c r="D55" s="69"/>
      <c r="E55" s="70"/>
      <c r="F55" s="70"/>
      <c r="G55" s="70"/>
      <c r="H55" s="70"/>
    </row>
    <row r="56" spans="1:8" s="71" customFormat="1" ht="12.75">
      <c r="A56" s="67">
        <v>2004</v>
      </c>
      <c r="B56" s="68" t="s">
        <v>51</v>
      </c>
      <c r="C56" s="72"/>
      <c r="D56" s="69"/>
      <c r="E56" s="70"/>
      <c r="F56" s="70"/>
      <c r="G56" s="70"/>
      <c r="H56" s="70"/>
    </row>
    <row r="57" spans="1:4" ht="12.75">
      <c r="A57" s="233" t="str">
        <f>CONCATENATE(11,budynki!B74)</f>
        <v>11 Wielofunkcyjna Placówka Opiekuńczo-Wychowawcza w Brzeziu </v>
      </c>
      <c r="B57" s="234"/>
      <c r="C57" s="234"/>
      <c r="D57" s="235"/>
    </row>
    <row r="58" spans="1:8" s="71" customFormat="1" ht="12.75" customHeight="1">
      <c r="A58" s="67">
        <v>2007</v>
      </c>
      <c r="B58" s="68" t="s">
        <v>51</v>
      </c>
      <c r="C58" s="68"/>
      <c r="D58" s="69"/>
      <c r="E58" s="70"/>
      <c r="F58" s="70"/>
      <c r="G58" s="70"/>
      <c r="H58" s="70"/>
    </row>
    <row r="59" spans="1:8" s="71" customFormat="1" ht="12.75" customHeight="1">
      <c r="A59" s="67">
        <v>2006</v>
      </c>
      <c r="B59" s="68">
        <v>1</v>
      </c>
      <c r="C59" s="68" t="s">
        <v>289</v>
      </c>
      <c r="D59" s="69" t="s">
        <v>290</v>
      </c>
      <c r="E59" s="70"/>
      <c r="F59" s="70"/>
      <c r="G59" s="70"/>
      <c r="H59" s="70"/>
    </row>
    <row r="60" spans="1:8" s="71" customFormat="1" ht="12.75" customHeight="1">
      <c r="A60" s="67">
        <v>2005</v>
      </c>
      <c r="B60" s="68" t="s">
        <v>51</v>
      </c>
      <c r="C60" s="68"/>
      <c r="D60" s="69"/>
      <c r="E60" s="70"/>
      <c r="F60" s="70"/>
      <c r="G60" s="70"/>
      <c r="H60" s="70"/>
    </row>
    <row r="61" spans="1:8" s="71" customFormat="1" ht="12.75" customHeight="1">
      <c r="A61" s="67">
        <v>2004</v>
      </c>
      <c r="B61" s="68" t="s">
        <v>51</v>
      </c>
      <c r="C61" s="72"/>
      <c r="D61" s="69"/>
      <c r="E61" s="70"/>
      <c r="F61" s="70"/>
      <c r="G61" s="70"/>
      <c r="H61" s="70"/>
    </row>
    <row r="62" spans="1:4" ht="12.75">
      <c r="A62" s="233" t="str">
        <f>CONCATENATE(12,budynki!B83)</f>
        <v>12 Zespół Szkół RCKU w Starym Brześciu</v>
      </c>
      <c r="B62" s="234"/>
      <c r="C62" s="234"/>
      <c r="D62" s="235"/>
    </row>
    <row r="63" spans="1:8" s="71" customFormat="1" ht="12.75" customHeight="1">
      <c r="A63" s="67">
        <v>2007</v>
      </c>
      <c r="B63" s="68">
        <v>1</v>
      </c>
      <c r="C63" s="68" t="s">
        <v>376</v>
      </c>
      <c r="D63" s="69" t="s">
        <v>377</v>
      </c>
      <c r="E63" s="70"/>
      <c r="F63" s="70"/>
      <c r="G63" s="70"/>
      <c r="H63" s="70"/>
    </row>
    <row r="64" spans="1:8" s="71" customFormat="1" ht="12.75" customHeight="1">
      <c r="A64" s="67">
        <v>2006</v>
      </c>
      <c r="B64" s="68" t="s">
        <v>51</v>
      </c>
      <c r="C64" s="68"/>
      <c r="D64" s="69"/>
      <c r="E64" s="70"/>
      <c r="F64" s="70"/>
      <c r="G64" s="70"/>
      <c r="H64" s="70"/>
    </row>
    <row r="65" spans="1:8" s="71" customFormat="1" ht="12.75" customHeight="1">
      <c r="A65" s="67">
        <v>2005</v>
      </c>
      <c r="B65" s="68" t="s">
        <v>51</v>
      </c>
      <c r="C65" s="68"/>
      <c r="D65" s="69"/>
      <c r="E65" s="70"/>
      <c r="F65" s="70"/>
      <c r="G65" s="70"/>
      <c r="H65" s="70"/>
    </row>
    <row r="66" spans="1:8" s="71" customFormat="1" ht="12.75" customHeight="1">
      <c r="A66" s="67">
        <v>2004</v>
      </c>
      <c r="B66" s="68" t="s">
        <v>51</v>
      </c>
      <c r="C66" s="72"/>
      <c r="D66" s="69"/>
      <c r="E66" s="70"/>
      <c r="F66" s="70"/>
      <c r="G66" s="70"/>
      <c r="H66" s="70"/>
    </row>
    <row r="67" spans="1:4" ht="12.75">
      <c r="A67" s="233" t="str">
        <f>CONCATENATE(13,budynki!B97)</f>
        <v>13 Zespół Szkół w Chodczu</v>
      </c>
      <c r="B67" s="234"/>
      <c r="C67" s="234"/>
      <c r="D67" s="235"/>
    </row>
    <row r="68" spans="1:8" s="71" customFormat="1" ht="12.75">
      <c r="A68" s="67">
        <v>2007</v>
      </c>
      <c r="B68" s="68" t="s">
        <v>51</v>
      </c>
      <c r="C68" s="68"/>
      <c r="D68" s="69"/>
      <c r="E68" s="70"/>
      <c r="F68" s="70"/>
      <c r="G68" s="70"/>
      <c r="H68" s="70"/>
    </row>
    <row r="69" spans="1:8" s="71" customFormat="1" ht="12.75">
      <c r="A69" s="67">
        <v>2006</v>
      </c>
      <c r="B69" s="68">
        <v>1</v>
      </c>
      <c r="C69" s="68">
        <v>203.25</v>
      </c>
      <c r="D69" s="69" t="s">
        <v>790</v>
      </c>
      <c r="E69" s="70"/>
      <c r="F69" s="70"/>
      <c r="G69" s="70"/>
      <c r="H69" s="70"/>
    </row>
    <row r="70" spans="1:8" s="71" customFormat="1" ht="12.75">
      <c r="A70" s="67">
        <v>2005</v>
      </c>
      <c r="B70" s="68" t="s">
        <v>51</v>
      </c>
      <c r="C70" s="68"/>
      <c r="D70" s="69"/>
      <c r="E70" s="70"/>
      <c r="F70" s="70"/>
      <c r="G70" s="70"/>
      <c r="H70" s="70"/>
    </row>
    <row r="71" spans="1:8" s="71" customFormat="1" ht="12.75">
      <c r="A71" s="67">
        <v>2004</v>
      </c>
      <c r="B71" s="68" t="s">
        <v>51</v>
      </c>
      <c r="C71" s="72"/>
      <c r="D71" s="69"/>
      <c r="E71" s="70"/>
      <c r="F71" s="70"/>
      <c r="G71" s="70"/>
      <c r="H71" s="70"/>
    </row>
    <row r="72" spans="1:4" ht="12.75">
      <c r="A72" s="233" t="str">
        <f>CONCATENATE(14,budynki!B120)</f>
        <v>14 Poradnia Psychologiczno-Pedagogiczna w Lubieniu Kujawskim</v>
      </c>
      <c r="B72" s="234"/>
      <c r="C72" s="234"/>
      <c r="D72" s="235"/>
    </row>
    <row r="73" spans="1:8" s="71" customFormat="1" ht="12.75">
      <c r="A73" s="67">
        <v>2007</v>
      </c>
      <c r="B73" s="68" t="s">
        <v>51</v>
      </c>
      <c r="C73" s="68"/>
      <c r="D73" s="69"/>
      <c r="E73" s="70"/>
      <c r="F73" s="70"/>
      <c r="G73" s="70"/>
      <c r="H73" s="70"/>
    </row>
    <row r="74" spans="1:8" s="71" customFormat="1" ht="12.75">
      <c r="A74" s="67">
        <v>2006</v>
      </c>
      <c r="B74" s="68" t="s">
        <v>51</v>
      </c>
      <c r="C74" s="68"/>
      <c r="D74" s="69"/>
      <c r="E74" s="70"/>
      <c r="F74" s="70"/>
      <c r="G74" s="70"/>
      <c r="H74" s="70"/>
    </row>
    <row r="75" spans="1:8" s="71" customFormat="1" ht="12.75">
      <c r="A75" s="67">
        <v>2005</v>
      </c>
      <c r="B75" s="68" t="s">
        <v>51</v>
      </c>
      <c r="C75" s="68"/>
      <c r="D75" s="69"/>
      <c r="E75" s="70"/>
      <c r="F75" s="70"/>
      <c r="G75" s="70"/>
      <c r="H75" s="70"/>
    </row>
    <row r="76" spans="1:8" s="71" customFormat="1" ht="12.75">
      <c r="A76" s="67">
        <v>2004</v>
      </c>
      <c r="B76" s="68" t="s">
        <v>51</v>
      </c>
      <c r="C76" s="72"/>
      <c r="D76" s="69"/>
      <c r="E76" s="70"/>
      <c r="F76" s="70"/>
      <c r="G76" s="70"/>
      <c r="H76" s="70"/>
    </row>
    <row r="77" spans="1:4" ht="12.75">
      <c r="A77" s="233" t="str">
        <f>CONCATENATE(15,budynki!B123)</f>
        <v>15 Zespół Szkół w Kowalu</v>
      </c>
      <c r="B77" s="234"/>
      <c r="C77" s="234"/>
      <c r="D77" s="235"/>
    </row>
    <row r="78" spans="1:8" s="71" customFormat="1" ht="12.75">
      <c r="A78" s="67">
        <v>2007</v>
      </c>
      <c r="B78" s="68" t="s">
        <v>51</v>
      </c>
      <c r="C78" s="68"/>
      <c r="D78" s="69"/>
      <c r="E78" s="70"/>
      <c r="F78" s="70"/>
      <c r="G78" s="70"/>
      <c r="H78" s="70"/>
    </row>
    <row r="79" spans="1:8" s="71" customFormat="1" ht="12.75">
      <c r="A79" s="67">
        <v>2006</v>
      </c>
      <c r="B79" s="68" t="s">
        <v>51</v>
      </c>
      <c r="C79" s="68"/>
      <c r="D79" s="69"/>
      <c r="E79" s="70"/>
      <c r="F79" s="70"/>
      <c r="G79" s="70"/>
      <c r="H79" s="70"/>
    </row>
    <row r="80" spans="1:8" s="71" customFormat="1" ht="12.75">
      <c r="A80" s="67">
        <v>2005</v>
      </c>
      <c r="B80" s="68" t="s">
        <v>51</v>
      </c>
      <c r="C80" s="68"/>
      <c r="D80" s="69"/>
      <c r="E80" s="70"/>
      <c r="F80" s="70"/>
      <c r="G80" s="70"/>
      <c r="H80" s="70"/>
    </row>
    <row r="81" spans="1:8" s="71" customFormat="1" ht="12.75">
      <c r="A81" s="67">
        <v>2004</v>
      </c>
      <c r="B81" s="68" t="s">
        <v>51</v>
      </c>
      <c r="C81" s="72"/>
      <c r="D81" s="69"/>
      <c r="E81" s="70"/>
      <c r="F81" s="70"/>
      <c r="G81" s="70"/>
      <c r="H81" s="70"/>
    </row>
    <row r="82" spans="1:4" ht="12.75">
      <c r="A82" s="233" t="str">
        <f>CONCATENATE(16,budynki!B130)</f>
        <v>16 Zespół Szkół w Lubrańcu- Marysinie</v>
      </c>
      <c r="B82" s="234"/>
      <c r="C82" s="234"/>
      <c r="D82" s="235"/>
    </row>
    <row r="83" spans="1:8" s="71" customFormat="1" ht="12.75">
      <c r="A83" s="67">
        <v>2007</v>
      </c>
      <c r="B83" s="68" t="s">
        <v>51</v>
      </c>
      <c r="C83" s="68"/>
      <c r="D83" s="69"/>
      <c r="E83" s="70"/>
      <c r="F83" s="70"/>
      <c r="G83" s="70"/>
      <c r="H83" s="70"/>
    </row>
    <row r="84" spans="1:8" s="71" customFormat="1" ht="12.75">
      <c r="A84" s="67">
        <v>2006</v>
      </c>
      <c r="B84" s="68" t="s">
        <v>51</v>
      </c>
      <c r="C84" s="68"/>
      <c r="D84" s="69"/>
      <c r="E84" s="70"/>
      <c r="F84" s="70"/>
      <c r="G84" s="70"/>
      <c r="H84" s="70"/>
    </row>
    <row r="85" spans="1:8" s="71" customFormat="1" ht="12.75">
      <c r="A85" s="67">
        <v>2005</v>
      </c>
      <c r="B85" s="68" t="s">
        <v>51</v>
      </c>
      <c r="C85" s="68"/>
      <c r="D85" s="69"/>
      <c r="E85" s="70"/>
      <c r="F85" s="70"/>
      <c r="G85" s="70"/>
      <c r="H85" s="70"/>
    </row>
    <row r="86" spans="1:8" s="71" customFormat="1" ht="12.75">
      <c r="A86" s="67">
        <v>2004</v>
      </c>
      <c r="B86" s="68" t="s">
        <v>51</v>
      </c>
      <c r="C86" s="72"/>
      <c r="D86" s="69"/>
      <c r="E86" s="70"/>
      <c r="F86" s="70"/>
      <c r="G86" s="70"/>
      <c r="H86" s="70"/>
    </row>
    <row r="87" spans="1:4" ht="12.75">
      <c r="A87" s="233" t="str">
        <f>CONCATENATE(17,budynki!B139)</f>
        <v>17 Dom Dziecka w Lubieniu Kujawskim</v>
      </c>
      <c r="B87" s="234"/>
      <c r="C87" s="234"/>
      <c r="D87" s="235"/>
    </row>
    <row r="88" spans="1:8" s="71" customFormat="1" ht="12.75">
      <c r="A88" s="67">
        <v>2007</v>
      </c>
      <c r="B88" s="68" t="s">
        <v>51</v>
      </c>
      <c r="C88" s="68"/>
      <c r="D88" s="69"/>
      <c r="E88" s="70"/>
      <c r="F88" s="70"/>
      <c r="G88" s="70"/>
      <c r="H88" s="70"/>
    </row>
    <row r="89" spans="1:8" s="71" customFormat="1" ht="12.75">
      <c r="A89" s="67">
        <v>2006</v>
      </c>
      <c r="B89" s="68" t="s">
        <v>51</v>
      </c>
      <c r="C89" s="68"/>
      <c r="D89" s="69"/>
      <c r="E89" s="70"/>
      <c r="F89" s="70"/>
      <c r="G89" s="70"/>
      <c r="H89" s="70"/>
    </row>
    <row r="90" spans="1:8" s="71" customFormat="1" ht="12.75">
      <c r="A90" s="67">
        <v>2005</v>
      </c>
      <c r="B90" s="68" t="s">
        <v>51</v>
      </c>
      <c r="C90" s="72"/>
      <c r="D90" s="69"/>
      <c r="E90" s="70"/>
      <c r="F90" s="70"/>
      <c r="G90" s="70"/>
      <c r="H90" s="70"/>
    </row>
    <row r="91" spans="1:8" s="71" customFormat="1" ht="12.75">
      <c r="A91" s="67">
        <v>2004</v>
      </c>
      <c r="B91" s="68" t="s">
        <v>51</v>
      </c>
      <c r="C91" s="68"/>
      <c r="D91" s="69"/>
      <c r="E91" s="70"/>
      <c r="F91" s="70"/>
      <c r="G91" s="70"/>
      <c r="H91" s="70"/>
    </row>
    <row r="92" spans="1:4" ht="12.75">
      <c r="A92" s="233" t="str">
        <f>CONCATENATE(18,budynki!B148)</f>
        <v>18 Powiatowy Zarząd Dróg w Jarantowicach</v>
      </c>
      <c r="B92" s="234"/>
      <c r="C92" s="234"/>
      <c r="D92" s="235"/>
    </row>
    <row r="93" spans="1:4" ht="12.75">
      <c r="A93" s="67">
        <v>2007</v>
      </c>
      <c r="B93" s="68" t="s">
        <v>51</v>
      </c>
      <c r="C93" s="68"/>
      <c r="D93" s="69"/>
    </row>
    <row r="94" spans="1:4" ht="12.75">
      <c r="A94" s="67">
        <v>2006</v>
      </c>
      <c r="B94" s="68" t="s">
        <v>51</v>
      </c>
      <c r="C94" s="68"/>
      <c r="D94" s="69"/>
    </row>
    <row r="95" spans="1:4" ht="12.75">
      <c r="A95" s="67">
        <v>2005</v>
      </c>
      <c r="B95" s="68" t="s">
        <v>51</v>
      </c>
      <c r="C95" s="68"/>
      <c r="D95" s="69"/>
    </row>
    <row r="96" spans="1:4" ht="12.75">
      <c r="A96" s="67">
        <v>2004</v>
      </c>
      <c r="B96" s="68" t="s">
        <v>51</v>
      </c>
      <c r="C96" s="72"/>
      <c r="D96" s="69"/>
    </row>
    <row r="97" spans="1:4" ht="12.75">
      <c r="A97" s="233" t="str">
        <f>CONCATENATE(19,budynki!B153)</f>
        <v>19 Powiatowy Urząd Pracy</v>
      </c>
      <c r="B97" s="234"/>
      <c r="C97" s="234"/>
      <c r="D97" s="235"/>
    </row>
    <row r="98" spans="1:4" ht="12.75">
      <c r="A98" s="67">
        <v>2007</v>
      </c>
      <c r="B98" s="68" t="s">
        <v>51</v>
      </c>
      <c r="C98" s="68"/>
      <c r="D98" s="69"/>
    </row>
    <row r="99" spans="1:4" ht="12.75">
      <c r="A99" s="67">
        <v>2006</v>
      </c>
      <c r="B99" s="68" t="s">
        <v>51</v>
      </c>
      <c r="C99" s="68"/>
      <c r="D99" s="69"/>
    </row>
    <row r="100" spans="1:4" ht="12.75" customHeight="1">
      <c r="A100" s="242">
        <v>2005</v>
      </c>
      <c r="B100" s="244">
        <v>2</v>
      </c>
      <c r="C100" s="68" t="s">
        <v>234</v>
      </c>
      <c r="D100" s="69" t="s">
        <v>235</v>
      </c>
    </row>
    <row r="101" spans="1:4" ht="12.75">
      <c r="A101" s="243"/>
      <c r="B101" s="245"/>
      <c r="C101" s="68" t="s">
        <v>236</v>
      </c>
      <c r="D101" s="69" t="s">
        <v>237</v>
      </c>
    </row>
    <row r="102" spans="1:4" ht="12.75">
      <c r="A102" s="67">
        <v>2004</v>
      </c>
      <c r="B102" s="68" t="s">
        <v>51</v>
      </c>
      <c r="C102" s="68"/>
      <c r="D102" s="69"/>
    </row>
    <row r="103" spans="1:4" ht="12.75">
      <c r="A103" s="233" t="str">
        <f>CONCATENATE(20,budynki!B159)</f>
        <v>20 Powiatowy Inspektorat Nadzoru Budowlanego</v>
      </c>
      <c r="B103" s="234"/>
      <c r="C103" s="234"/>
      <c r="D103" s="235"/>
    </row>
    <row r="104" spans="1:4" ht="12.75">
      <c r="A104" s="67">
        <v>2007</v>
      </c>
      <c r="B104" s="68" t="s">
        <v>51</v>
      </c>
      <c r="C104" s="68"/>
      <c r="D104" s="69"/>
    </row>
    <row r="105" spans="1:4" ht="12.75">
      <c r="A105" s="67">
        <v>2006</v>
      </c>
      <c r="B105" s="68" t="s">
        <v>51</v>
      </c>
      <c r="C105" s="68"/>
      <c r="D105" s="69"/>
    </row>
    <row r="106" spans="1:4" ht="12.75">
      <c r="A106" s="67">
        <v>2005</v>
      </c>
      <c r="B106" s="68" t="s">
        <v>51</v>
      </c>
      <c r="C106" s="68"/>
      <c r="D106" s="69"/>
    </row>
    <row r="107" spans="1:4" ht="12.75">
      <c r="A107" s="67">
        <v>2004</v>
      </c>
      <c r="B107" s="68" t="s">
        <v>51</v>
      </c>
      <c r="C107" s="72"/>
      <c r="D107" s="69"/>
    </row>
  </sheetData>
  <mergeCells count="24">
    <mergeCell ref="A103:D103"/>
    <mergeCell ref="A100:A101"/>
    <mergeCell ref="B100:B101"/>
    <mergeCell ref="A97:D97"/>
    <mergeCell ref="A92:D92"/>
    <mergeCell ref="A32:D32"/>
    <mergeCell ref="A77:D77"/>
    <mergeCell ref="A82:D82"/>
    <mergeCell ref="A42:D42"/>
    <mergeCell ref="A72:D72"/>
    <mergeCell ref="A67:D67"/>
    <mergeCell ref="A52:D52"/>
    <mergeCell ref="A47:D47"/>
    <mergeCell ref="A62:D62"/>
    <mergeCell ref="A2:D2"/>
    <mergeCell ref="A27:D27"/>
    <mergeCell ref="A37:D37"/>
    <mergeCell ref="A87:D87"/>
    <mergeCell ref="A4:D4"/>
    <mergeCell ref="A12:D12"/>
    <mergeCell ref="A17:D17"/>
    <mergeCell ref="A22:D22"/>
    <mergeCell ref="A6:D6"/>
    <mergeCell ref="A57:D57"/>
  </mergeCells>
  <printOptions horizontalCentered="1"/>
  <pageMargins left="1.1811023622047245" right="0" top="0.1968503937007874" bottom="0.1968503937007874" header="0.5118110236220472" footer="0.5118110236220472"/>
  <pageSetup horizontalDpi="600" verticalDpi="600" orientation="portrait" paperSize="9" scale="85" r:id="rId1"/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U70"/>
  <sheetViews>
    <sheetView tabSelected="1" zoomScaleSheetLayoutView="5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3" sqref="M53"/>
    </sheetView>
  </sheetViews>
  <sheetFormatPr defaultColWidth="9.140625" defaultRowHeight="12.75"/>
  <cols>
    <col min="1" max="1" width="5.00390625" style="187" customWidth="1"/>
    <col min="2" max="2" width="14.28125" style="187" customWidth="1"/>
    <col min="3" max="3" width="16.28125" style="187" bestFit="1" customWidth="1"/>
    <col min="4" max="4" width="21.57421875" style="187" bestFit="1" customWidth="1"/>
    <col min="5" max="5" width="16.28125" style="187" bestFit="1" customWidth="1"/>
    <col min="6" max="6" width="10.7109375" style="188" bestFit="1" customWidth="1"/>
    <col min="7" max="7" width="10.8515625" style="187" customWidth="1"/>
    <col min="8" max="8" width="8.8515625" style="187" bestFit="1" customWidth="1"/>
    <col min="9" max="9" width="16.8515625" style="189" customWidth="1"/>
    <col min="10" max="10" width="11.28125" style="187" customWidth="1"/>
    <col min="11" max="11" width="11.00390625" style="187" customWidth="1"/>
    <col min="12" max="12" width="9.57421875" style="187" customWidth="1"/>
    <col min="13" max="13" width="6.57421875" style="187" customWidth="1"/>
    <col min="14" max="14" width="8.7109375" style="190" customWidth="1"/>
    <col min="15" max="15" width="11.421875" style="187" bestFit="1" customWidth="1"/>
    <col min="16" max="16" width="13.7109375" style="187" bestFit="1" customWidth="1"/>
    <col min="17" max="17" width="10.7109375" style="189" customWidth="1"/>
    <col min="18" max="18" width="10.28125" style="189" customWidth="1"/>
    <col min="19" max="20" width="10.421875" style="189" customWidth="1"/>
    <col min="21" max="16384" width="9.140625" style="187" customWidth="1"/>
  </cols>
  <sheetData>
    <row r="1" ht="13.5" thickBot="1"/>
    <row r="2" spans="1:16" ht="13.5" thickBot="1">
      <c r="A2" s="255" t="s">
        <v>879</v>
      </c>
      <c r="B2" s="256"/>
      <c r="C2" s="256"/>
      <c r="D2" s="256"/>
      <c r="E2" s="256"/>
      <c r="F2" s="256"/>
      <c r="G2" s="257"/>
      <c r="H2" s="188"/>
      <c r="I2" s="191"/>
      <c r="P2" s="188" t="s">
        <v>42</v>
      </c>
    </row>
    <row r="4" spans="1:21" ht="13.5" thickBot="1">
      <c r="A4" s="259" t="s">
        <v>19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1"/>
      <c r="R4" s="261"/>
      <c r="S4" s="261"/>
      <c r="T4" s="261"/>
      <c r="U4" s="261"/>
    </row>
    <row r="5" spans="1:21" s="181" customFormat="1" ht="23.25" customHeight="1">
      <c r="A5" s="262" t="s">
        <v>20</v>
      </c>
      <c r="B5" s="249" t="s">
        <v>53</v>
      </c>
      <c r="C5" s="249" t="s">
        <v>21</v>
      </c>
      <c r="D5" s="249" t="s">
        <v>22</v>
      </c>
      <c r="E5" s="249" t="s">
        <v>23</v>
      </c>
      <c r="F5" s="249" t="s">
        <v>24</v>
      </c>
      <c r="G5" s="249" t="s">
        <v>25</v>
      </c>
      <c r="H5" s="249" t="s">
        <v>26</v>
      </c>
      <c r="I5" s="249" t="s">
        <v>46</v>
      </c>
      <c r="J5" s="249" t="s">
        <v>47</v>
      </c>
      <c r="K5" s="249" t="s">
        <v>48</v>
      </c>
      <c r="L5" s="249" t="s">
        <v>27</v>
      </c>
      <c r="M5" s="249" t="s">
        <v>28</v>
      </c>
      <c r="N5" s="251" t="s">
        <v>54</v>
      </c>
      <c r="O5" s="249" t="s">
        <v>49</v>
      </c>
      <c r="P5" s="249"/>
      <c r="Q5" s="249" t="s">
        <v>29</v>
      </c>
      <c r="R5" s="249"/>
      <c r="S5" s="249" t="s">
        <v>30</v>
      </c>
      <c r="T5" s="249"/>
      <c r="U5" s="253" t="s">
        <v>31</v>
      </c>
    </row>
    <row r="6" spans="1:21" s="181" customFormat="1" ht="23.25" customHeight="1">
      <c r="A6" s="263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2"/>
      <c r="O6" s="250"/>
      <c r="P6" s="250"/>
      <c r="Q6" s="250"/>
      <c r="R6" s="250"/>
      <c r="S6" s="250"/>
      <c r="T6" s="250"/>
      <c r="U6" s="254"/>
    </row>
    <row r="7" spans="1:21" s="181" customFormat="1" ht="23.25" customHeight="1">
      <c r="A7" s="263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2"/>
      <c r="O7" s="163" t="s">
        <v>50</v>
      </c>
      <c r="P7" s="163" t="s">
        <v>5</v>
      </c>
      <c r="Q7" s="163" t="s">
        <v>32</v>
      </c>
      <c r="R7" s="163" t="s">
        <v>33</v>
      </c>
      <c r="S7" s="163" t="s">
        <v>32</v>
      </c>
      <c r="T7" s="163" t="s">
        <v>33</v>
      </c>
      <c r="U7" s="254"/>
    </row>
    <row r="8" spans="1:21" ht="12.75" customHeight="1">
      <c r="A8" s="165" t="str">
        <f>budynki!A5</f>
        <v>1.</v>
      </c>
      <c r="B8" s="246" t="str">
        <f>budynki!B5</f>
        <v> Starostwo Powiatowe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8"/>
    </row>
    <row r="9" spans="1:21" ht="25.5" customHeight="1">
      <c r="A9" s="193">
        <v>1</v>
      </c>
      <c r="B9" s="193" t="s">
        <v>602</v>
      </c>
      <c r="C9" s="193" t="s">
        <v>603</v>
      </c>
      <c r="D9" s="193" t="s">
        <v>604</v>
      </c>
      <c r="E9" s="193" t="s">
        <v>605</v>
      </c>
      <c r="F9" s="194" t="s">
        <v>606</v>
      </c>
      <c r="G9" s="193" t="s">
        <v>383</v>
      </c>
      <c r="H9" s="193">
        <v>2000</v>
      </c>
      <c r="I9" s="177" t="s">
        <v>384</v>
      </c>
      <c r="J9" s="193" t="s">
        <v>607</v>
      </c>
      <c r="K9" s="193" t="s">
        <v>608</v>
      </c>
      <c r="L9" s="193">
        <v>5</v>
      </c>
      <c r="M9" s="193">
        <v>1999</v>
      </c>
      <c r="N9" s="197" t="s">
        <v>905</v>
      </c>
      <c r="O9" s="193"/>
      <c r="P9" s="193"/>
      <c r="Q9" s="195" t="s">
        <v>922</v>
      </c>
      <c r="R9" s="195" t="s">
        <v>953</v>
      </c>
      <c r="S9" s="195" t="s">
        <v>922</v>
      </c>
      <c r="T9" s="195" t="s">
        <v>953</v>
      </c>
      <c r="U9" s="193"/>
    </row>
    <row r="10" spans="1:21" ht="25.5" customHeight="1">
      <c r="A10" s="193">
        <v>2</v>
      </c>
      <c r="B10" s="193" t="s">
        <v>80</v>
      </c>
      <c r="C10" s="193" t="s">
        <v>609</v>
      </c>
      <c r="D10" s="193" t="s">
        <v>610</v>
      </c>
      <c r="E10" s="193">
        <v>468381</v>
      </c>
      <c r="F10" s="194" t="s">
        <v>611</v>
      </c>
      <c r="G10" s="193" t="s">
        <v>383</v>
      </c>
      <c r="H10" s="193">
        <v>1600</v>
      </c>
      <c r="I10" s="177" t="s">
        <v>384</v>
      </c>
      <c r="J10" s="193" t="s">
        <v>612</v>
      </c>
      <c r="K10" s="193" t="s">
        <v>613</v>
      </c>
      <c r="L10" s="193">
        <v>5</v>
      </c>
      <c r="M10" s="193">
        <v>2000</v>
      </c>
      <c r="N10" s="197" t="s">
        <v>906</v>
      </c>
      <c r="O10" s="193"/>
      <c r="P10" s="193"/>
      <c r="Q10" s="195" t="s">
        <v>923</v>
      </c>
      <c r="R10" s="195" t="s">
        <v>954</v>
      </c>
      <c r="S10" s="195" t="s">
        <v>923</v>
      </c>
      <c r="T10" s="195" t="s">
        <v>954</v>
      </c>
      <c r="U10" s="193"/>
    </row>
    <row r="11" spans="1:21" ht="12.75" customHeight="1">
      <c r="A11" s="165" t="str">
        <f>budynki!A8</f>
        <v>2.</v>
      </c>
      <c r="B11" s="246" t="str">
        <f>budynki!B8</f>
        <v> Powiatowe Centrum Pomocy Rodzinie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8"/>
    </row>
    <row r="12" spans="1:21" ht="12.75" customHeight="1">
      <c r="A12" s="192" t="str">
        <f>budynki!A11</f>
        <v>3.</v>
      </c>
      <c r="B12" s="246" t="str">
        <f>budynki!B11</f>
        <v> Dom Pomocy Społecznej w Wilkowiczkach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8"/>
    </row>
    <row r="13" spans="1:21" s="181" customFormat="1" ht="25.5" customHeight="1">
      <c r="A13" s="17">
        <v>1</v>
      </c>
      <c r="B13" s="17" t="s">
        <v>72</v>
      </c>
      <c r="C13" s="17" t="s">
        <v>446</v>
      </c>
      <c r="D13" s="17" t="s">
        <v>447</v>
      </c>
      <c r="E13" s="17" t="s">
        <v>448</v>
      </c>
      <c r="F13" s="24" t="s">
        <v>449</v>
      </c>
      <c r="G13" s="17" t="s">
        <v>450</v>
      </c>
      <c r="H13" s="17">
        <v>2496</v>
      </c>
      <c r="I13" s="17" t="s">
        <v>451</v>
      </c>
      <c r="J13" s="17" t="s">
        <v>452</v>
      </c>
      <c r="K13" s="17" t="s">
        <v>453</v>
      </c>
      <c r="L13" s="17" t="s">
        <v>454</v>
      </c>
      <c r="M13" s="17">
        <v>1996</v>
      </c>
      <c r="N13" s="198" t="s">
        <v>907</v>
      </c>
      <c r="O13" s="17"/>
      <c r="P13" s="17"/>
      <c r="Q13" s="195" t="s">
        <v>924</v>
      </c>
      <c r="R13" s="195" t="s">
        <v>955</v>
      </c>
      <c r="S13" s="195" t="s">
        <v>925</v>
      </c>
      <c r="T13" s="195" t="s">
        <v>956</v>
      </c>
      <c r="U13" s="41"/>
    </row>
    <row r="14" spans="1:21" s="181" customFormat="1" ht="25.5" customHeight="1">
      <c r="A14" s="1">
        <v>2</v>
      </c>
      <c r="B14" s="1" t="s">
        <v>80</v>
      </c>
      <c r="C14" s="1" t="s">
        <v>888</v>
      </c>
      <c r="D14" s="1" t="s">
        <v>455</v>
      </c>
      <c r="E14" s="1" t="s">
        <v>456</v>
      </c>
      <c r="F14" s="3" t="s">
        <v>457</v>
      </c>
      <c r="G14" s="1" t="s">
        <v>383</v>
      </c>
      <c r="H14" s="1">
        <v>1600</v>
      </c>
      <c r="I14" s="17" t="s">
        <v>887</v>
      </c>
      <c r="J14" s="1" t="s">
        <v>458</v>
      </c>
      <c r="K14" s="1" t="s">
        <v>459</v>
      </c>
      <c r="L14" s="1" t="s">
        <v>460</v>
      </c>
      <c r="M14" s="1">
        <v>1996</v>
      </c>
      <c r="N14" s="199" t="s">
        <v>908</v>
      </c>
      <c r="O14" s="1"/>
      <c r="P14" s="1"/>
      <c r="Q14" s="195" t="s">
        <v>925</v>
      </c>
      <c r="R14" s="195" t="s">
        <v>956</v>
      </c>
      <c r="S14" s="195" t="s">
        <v>925</v>
      </c>
      <c r="T14" s="195" t="s">
        <v>956</v>
      </c>
      <c r="U14" s="41"/>
    </row>
    <row r="15" spans="1:21" s="181" customFormat="1" ht="25.5" customHeight="1">
      <c r="A15" s="1">
        <v>3</v>
      </c>
      <c r="B15" s="1" t="s">
        <v>461</v>
      </c>
      <c r="C15" s="1" t="s">
        <v>462</v>
      </c>
      <c r="D15" s="1">
        <v>419128</v>
      </c>
      <c r="E15" s="1">
        <v>550038</v>
      </c>
      <c r="F15" s="3" t="s">
        <v>463</v>
      </c>
      <c r="G15" s="1" t="s">
        <v>464</v>
      </c>
      <c r="H15" s="1">
        <v>1960</v>
      </c>
      <c r="I15" s="1"/>
      <c r="J15" s="1" t="s">
        <v>465</v>
      </c>
      <c r="K15" s="1" t="s">
        <v>466</v>
      </c>
      <c r="L15" s="1" t="s">
        <v>467</v>
      </c>
      <c r="M15" s="1">
        <v>1988</v>
      </c>
      <c r="N15" s="55"/>
      <c r="O15" s="1"/>
      <c r="P15" s="1"/>
      <c r="Q15" s="195" t="s">
        <v>926</v>
      </c>
      <c r="R15" s="195" t="s">
        <v>957</v>
      </c>
      <c r="S15" s="195"/>
      <c r="T15" s="195"/>
      <c r="U15" s="41"/>
    </row>
    <row r="16" spans="1:21" s="181" customFormat="1" ht="25.5" customHeight="1">
      <c r="A16" s="1">
        <v>4</v>
      </c>
      <c r="B16" s="1" t="s">
        <v>468</v>
      </c>
      <c r="C16" s="1" t="s">
        <v>469</v>
      </c>
      <c r="D16" s="1">
        <v>30213</v>
      </c>
      <c r="E16" s="35" t="s">
        <v>52</v>
      </c>
      <c r="F16" s="3" t="s">
        <v>470</v>
      </c>
      <c r="G16" s="1" t="s">
        <v>471</v>
      </c>
      <c r="H16" s="35" t="s">
        <v>52</v>
      </c>
      <c r="I16" s="1"/>
      <c r="J16" s="1" t="s">
        <v>472</v>
      </c>
      <c r="K16" s="1" t="s">
        <v>473</v>
      </c>
      <c r="L16" s="1" t="s">
        <v>474</v>
      </c>
      <c r="M16" s="1">
        <v>1986</v>
      </c>
      <c r="N16" s="55"/>
      <c r="O16" s="1"/>
      <c r="P16" s="1"/>
      <c r="Q16" s="195" t="s">
        <v>926</v>
      </c>
      <c r="R16" s="195" t="s">
        <v>957</v>
      </c>
      <c r="S16" s="195"/>
      <c r="T16" s="195"/>
      <c r="U16" s="41"/>
    </row>
    <row r="17" spans="1:21" ht="12.75" customHeight="1">
      <c r="A17" s="192" t="str">
        <f>budynki!A27</f>
        <v>4. </v>
      </c>
      <c r="B17" s="246" t="str">
        <f>budynki!B27</f>
        <v> Dom Pomocy Społecznej w Kowalu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8"/>
    </row>
    <row r="18" spans="1:21" ht="25.5">
      <c r="A18" s="1">
        <v>1</v>
      </c>
      <c r="B18" s="1" t="s">
        <v>72</v>
      </c>
      <c r="C18" s="1" t="s">
        <v>494</v>
      </c>
      <c r="D18" s="193" t="s">
        <v>497</v>
      </c>
      <c r="E18" s="1" t="s">
        <v>501</v>
      </c>
      <c r="F18" s="3" t="s">
        <v>500</v>
      </c>
      <c r="G18" s="1" t="s">
        <v>383</v>
      </c>
      <c r="H18" s="1">
        <v>2500</v>
      </c>
      <c r="I18" s="1" t="s">
        <v>384</v>
      </c>
      <c r="J18" s="1" t="s">
        <v>506</v>
      </c>
      <c r="K18" s="1" t="s">
        <v>509</v>
      </c>
      <c r="L18" s="1" t="s">
        <v>512</v>
      </c>
      <c r="M18" s="1">
        <v>1996</v>
      </c>
      <c r="N18" s="197" t="s">
        <v>909</v>
      </c>
      <c r="O18" s="193"/>
      <c r="P18" s="193"/>
      <c r="Q18" s="195" t="s">
        <v>927</v>
      </c>
      <c r="R18" s="195" t="s">
        <v>958</v>
      </c>
      <c r="S18" s="195" t="s">
        <v>3</v>
      </c>
      <c r="T18" s="195" t="s">
        <v>4</v>
      </c>
      <c r="U18" s="193"/>
    </row>
    <row r="19" spans="1:21" ht="25.5">
      <c r="A19" s="1">
        <v>2</v>
      </c>
      <c r="B19" s="1" t="s">
        <v>80</v>
      </c>
      <c r="C19" s="1" t="s">
        <v>495</v>
      </c>
      <c r="D19" s="193" t="s">
        <v>498</v>
      </c>
      <c r="E19" s="1" t="s">
        <v>502</v>
      </c>
      <c r="F19" s="3" t="s">
        <v>504</v>
      </c>
      <c r="G19" s="1" t="s">
        <v>383</v>
      </c>
      <c r="H19" s="1"/>
      <c r="I19" s="1" t="s">
        <v>384</v>
      </c>
      <c r="J19" s="1" t="s">
        <v>507</v>
      </c>
      <c r="K19" s="1" t="s">
        <v>510</v>
      </c>
      <c r="L19" s="193">
        <v>5</v>
      </c>
      <c r="M19" s="1">
        <v>1996</v>
      </c>
      <c r="N19" s="197" t="s">
        <v>910</v>
      </c>
      <c r="O19" s="193"/>
      <c r="P19" s="193"/>
      <c r="Q19" s="195" t="s">
        <v>928</v>
      </c>
      <c r="R19" s="195" t="s">
        <v>959</v>
      </c>
      <c r="S19" s="195" t="s">
        <v>928</v>
      </c>
      <c r="T19" s="195" t="s">
        <v>959</v>
      </c>
      <c r="U19" s="193"/>
    </row>
    <row r="20" spans="1:21" ht="25.5">
      <c r="A20" s="1">
        <v>3</v>
      </c>
      <c r="B20" s="1" t="s">
        <v>493</v>
      </c>
      <c r="C20" s="1" t="s">
        <v>496</v>
      </c>
      <c r="D20" s="193" t="s">
        <v>499</v>
      </c>
      <c r="E20" s="1" t="s">
        <v>503</v>
      </c>
      <c r="F20" s="3" t="s">
        <v>505</v>
      </c>
      <c r="G20" s="1" t="s">
        <v>383</v>
      </c>
      <c r="H20" s="1"/>
      <c r="I20" s="1" t="s">
        <v>384</v>
      </c>
      <c r="J20" s="1" t="s">
        <v>508</v>
      </c>
      <c r="K20" s="1" t="s">
        <v>511</v>
      </c>
      <c r="L20" s="193">
        <v>9</v>
      </c>
      <c r="M20" s="1">
        <v>2005</v>
      </c>
      <c r="N20" s="197" t="s">
        <v>911</v>
      </c>
      <c r="O20" s="193"/>
      <c r="P20" s="193"/>
      <c r="Q20" s="195" t="s">
        <v>929</v>
      </c>
      <c r="R20" s="195" t="s">
        <v>960</v>
      </c>
      <c r="S20" s="195" t="s">
        <v>929</v>
      </c>
      <c r="T20" s="195" t="s">
        <v>960</v>
      </c>
      <c r="U20" s="193"/>
    </row>
    <row r="21" spans="1:21" ht="12.75" customHeight="1">
      <c r="A21" s="192" t="str">
        <f>budynki!A33</f>
        <v>5. </v>
      </c>
      <c r="B21" s="246" t="str">
        <f>budynki!B33</f>
        <v> Dom Pomocy Społecznej w Rzeżewie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8"/>
    </row>
    <row r="22" spans="1:21" ht="25.5">
      <c r="A22" s="1">
        <v>1</v>
      </c>
      <c r="B22" s="1" t="s">
        <v>387</v>
      </c>
      <c r="C22" s="1" t="s">
        <v>883</v>
      </c>
      <c r="D22" s="41" t="s">
        <v>884</v>
      </c>
      <c r="E22" s="193"/>
      <c r="F22" s="194" t="s">
        <v>885</v>
      </c>
      <c r="G22" s="1" t="s">
        <v>886</v>
      </c>
      <c r="H22" s="193">
        <v>1868</v>
      </c>
      <c r="I22" s="177"/>
      <c r="J22" s="193"/>
      <c r="K22" s="193"/>
      <c r="L22" s="193"/>
      <c r="M22" s="193"/>
      <c r="N22" s="197" t="s">
        <v>912</v>
      </c>
      <c r="O22" s="193"/>
      <c r="P22" s="193"/>
      <c r="Q22" s="195" t="s">
        <v>930</v>
      </c>
      <c r="R22" s="195" t="s">
        <v>961</v>
      </c>
      <c r="S22" s="195" t="s">
        <v>1</v>
      </c>
      <c r="T22" s="195" t="s">
        <v>2</v>
      </c>
      <c r="U22" s="193"/>
    </row>
    <row r="23" spans="1:21" ht="12.75" customHeight="1">
      <c r="A23" s="192" t="str">
        <f>budynki!A51</f>
        <v>6. </v>
      </c>
      <c r="B23" s="246" t="str">
        <f>budynki!B51</f>
        <v> Dom Pomocy Społecznej w Kurowie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8"/>
    </row>
    <row r="24" spans="1:21" s="181" customFormat="1" ht="25.5" customHeight="1">
      <c r="A24" s="17">
        <v>1</v>
      </c>
      <c r="B24" s="17" t="s">
        <v>72</v>
      </c>
      <c r="C24" s="17" t="s">
        <v>73</v>
      </c>
      <c r="D24" s="17" t="s">
        <v>74</v>
      </c>
      <c r="E24" s="17" t="s">
        <v>75</v>
      </c>
      <c r="F24" s="24" t="s">
        <v>76</v>
      </c>
      <c r="G24" s="17" t="s">
        <v>77</v>
      </c>
      <c r="H24" s="17">
        <v>2496</v>
      </c>
      <c r="I24" s="182"/>
      <c r="L24" s="17" t="s">
        <v>78</v>
      </c>
      <c r="M24" s="17">
        <v>1996</v>
      </c>
      <c r="N24" s="198" t="s">
        <v>909</v>
      </c>
      <c r="O24" s="41"/>
      <c r="P24" s="41"/>
      <c r="Q24" s="195" t="s">
        <v>931</v>
      </c>
      <c r="R24" s="195" t="s">
        <v>962</v>
      </c>
      <c r="S24" s="195" t="s">
        <v>934</v>
      </c>
      <c r="T24" s="195" t="s">
        <v>965</v>
      </c>
      <c r="U24" s="83" t="s">
        <v>79</v>
      </c>
    </row>
    <row r="25" spans="1:21" s="181" customFormat="1" ht="25.5" customHeight="1">
      <c r="A25" s="1">
        <v>2</v>
      </c>
      <c r="B25" s="1" t="s">
        <v>80</v>
      </c>
      <c r="C25" s="1" t="s">
        <v>882</v>
      </c>
      <c r="D25" s="1" t="s">
        <v>81</v>
      </c>
      <c r="E25" s="1" t="s">
        <v>82</v>
      </c>
      <c r="F25" s="3" t="s">
        <v>83</v>
      </c>
      <c r="G25" s="1" t="s">
        <v>77</v>
      </c>
      <c r="H25" s="1">
        <v>1598</v>
      </c>
      <c r="I25" s="182"/>
      <c r="L25" s="1" t="s">
        <v>84</v>
      </c>
      <c r="M25" s="1">
        <v>1997</v>
      </c>
      <c r="N25" s="197" t="s">
        <v>913</v>
      </c>
      <c r="O25" s="41"/>
      <c r="P25" s="41"/>
      <c r="Q25" s="195" t="s">
        <v>932</v>
      </c>
      <c r="R25" s="195" t="s">
        <v>963</v>
      </c>
      <c r="S25" s="195" t="s">
        <v>932</v>
      </c>
      <c r="T25" s="195" t="s">
        <v>963</v>
      </c>
      <c r="U25" s="41" t="s">
        <v>79</v>
      </c>
    </row>
    <row r="26" spans="1:21" ht="12.75" customHeight="1">
      <c r="A26" s="165" t="str">
        <f>budynki!A61</f>
        <v>7. </v>
      </c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8"/>
    </row>
    <row r="27" spans="1:21" ht="12.75" customHeight="1">
      <c r="A27" s="165" t="str">
        <f>budynki!A62</f>
        <v>8. </v>
      </c>
      <c r="B27" s="246" t="str">
        <f>budynki!B62</f>
        <v> Zespół Szkół w Izbicy Kujawskiej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8"/>
    </row>
    <row r="28" spans="1:21" ht="12.75" customHeight="1">
      <c r="A28" s="165" t="str">
        <f>budynki!A66</f>
        <v>9. </v>
      </c>
      <c r="B28" s="246" t="str">
        <f>budynki!B66</f>
        <v> Zespół Szkół w Lubrańcu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8"/>
    </row>
    <row r="29" spans="1:21" ht="12.75" customHeight="1">
      <c r="A29" s="165" t="str">
        <f>budynki!A73</f>
        <v>10. </v>
      </c>
      <c r="B29" s="246" t="str">
        <f>budynki!B73</f>
        <v> Poradnia Psychologiczno- Pedagogiczna w Lubrańcu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8"/>
    </row>
    <row r="30" spans="1:21" s="181" customFormat="1" ht="12.75" customHeight="1">
      <c r="A30" s="165" t="str">
        <f>budynki!A74</f>
        <v>11. </v>
      </c>
      <c r="B30" s="246" t="str">
        <f>budynki!B74</f>
        <v> Wielofunkcyjna Placówka Opiekuńczo-Wychowawcza w Brzeziu 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8"/>
    </row>
    <row r="31" spans="1:21" s="181" customFormat="1" ht="25.5" customHeight="1">
      <c r="A31" s="17">
        <v>1</v>
      </c>
      <c r="B31" s="17" t="s">
        <v>291</v>
      </c>
      <c r="C31" s="17" t="s">
        <v>292</v>
      </c>
      <c r="D31" s="17" t="s">
        <v>293</v>
      </c>
      <c r="E31" s="17" t="s">
        <v>294</v>
      </c>
      <c r="F31" s="24" t="s">
        <v>295</v>
      </c>
      <c r="G31" s="17" t="s">
        <v>296</v>
      </c>
      <c r="H31" s="33">
        <v>2500</v>
      </c>
      <c r="I31" s="17" t="s">
        <v>299</v>
      </c>
      <c r="J31" s="17">
        <v>1991</v>
      </c>
      <c r="K31" s="17" t="s">
        <v>297</v>
      </c>
      <c r="L31" s="17" t="s">
        <v>298</v>
      </c>
      <c r="M31" s="17">
        <v>1991</v>
      </c>
      <c r="N31" s="198" t="s">
        <v>914</v>
      </c>
      <c r="O31" s="17"/>
      <c r="P31" s="17"/>
      <c r="Q31" s="195" t="s">
        <v>933</v>
      </c>
      <c r="R31" s="195" t="s">
        <v>964</v>
      </c>
      <c r="S31" s="195" t="s">
        <v>984</v>
      </c>
      <c r="T31" s="195" t="s">
        <v>0</v>
      </c>
      <c r="U31" s="83"/>
    </row>
    <row r="32" spans="1:21" ht="12.75" customHeight="1">
      <c r="A32" s="165" t="str">
        <f>budynki!A83</f>
        <v>12. </v>
      </c>
      <c r="B32" s="246" t="str">
        <f>budynki!B83</f>
        <v> Zespół Szkół RCKU w Starym Brześciu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8"/>
    </row>
    <row r="33" spans="1:21" s="181" customFormat="1" ht="26.25" customHeight="1">
      <c r="A33" s="17">
        <v>1</v>
      </c>
      <c r="B33" s="17" t="s">
        <v>378</v>
      </c>
      <c r="C33" s="17" t="s">
        <v>379</v>
      </c>
      <c r="D33" s="17" t="s">
        <v>380</v>
      </c>
      <c r="E33" s="17" t="s">
        <v>381</v>
      </c>
      <c r="F33" s="24" t="s">
        <v>382</v>
      </c>
      <c r="G33" s="17" t="s">
        <v>383</v>
      </c>
      <c r="H33" s="17">
        <v>1108</v>
      </c>
      <c r="I33" s="17" t="s">
        <v>384</v>
      </c>
      <c r="J33" s="83" t="s">
        <v>385</v>
      </c>
      <c r="K33" s="17" t="s">
        <v>386</v>
      </c>
      <c r="L33" s="17">
        <v>5</v>
      </c>
      <c r="M33" s="17">
        <v>1998</v>
      </c>
      <c r="N33" s="198" t="s">
        <v>990</v>
      </c>
      <c r="O33" s="17"/>
      <c r="P33" s="83"/>
      <c r="Q33" s="3"/>
      <c r="R33" s="3"/>
      <c r="S33" s="3" t="s">
        <v>985</v>
      </c>
      <c r="T33" s="3" t="s">
        <v>986</v>
      </c>
      <c r="U33" s="17" t="s">
        <v>248</v>
      </c>
    </row>
    <row r="34" spans="1:21" s="181" customFormat="1" ht="26.25" customHeight="1">
      <c r="A34" s="1">
        <v>2</v>
      </c>
      <c r="B34" s="1" t="s">
        <v>387</v>
      </c>
      <c r="C34" s="1" t="s">
        <v>388</v>
      </c>
      <c r="D34" s="1" t="s">
        <v>389</v>
      </c>
      <c r="E34" s="1" t="s">
        <v>390</v>
      </c>
      <c r="F34" s="3" t="s">
        <v>391</v>
      </c>
      <c r="G34" s="1" t="s">
        <v>383</v>
      </c>
      <c r="H34" s="1">
        <v>1360</v>
      </c>
      <c r="I34" s="17" t="s">
        <v>384</v>
      </c>
      <c r="J34" s="41" t="s">
        <v>392</v>
      </c>
      <c r="K34" s="1" t="s">
        <v>393</v>
      </c>
      <c r="L34" s="1">
        <v>5</v>
      </c>
      <c r="M34" s="1">
        <v>2006</v>
      </c>
      <c r="N34" s="197" t="s">
        <v>989</v>
      </c>
      <c r="O34" s="1"/>
      <c r="P34" s="41"/>
      <c r="Q34" s="3" t="s">
        <v>987</v>
      </c>
      <c r="R34" s="3" t="s">
        <v>988</v>
      </c>
      <c r="S34" s="3" t="s">
        <v>987</v>
      </c>
      <c r="T34" s="3" t="s">
        <v>988</v>
      </c>
      <c r="U34" s="1" t="s">
        <v>394</v>
      </c>
    </row>
    <row r="35" spans="1:21" s="181" customFormat="1" ht="26.25" customHeight="1">
      <c r="A35" s="17">
        <v>3</v>
      </c>
      <c r="B35" s="1" t="s">
        <v>395</v>
      </c>
      <c r="C35" s="1" t="s">
        <v>397</v>
      </c>
      <c r="D35" s="1">
        <v>113864</v>
      </c>
      <c r="E35" s="1" t="s">
        <v>398</v>
      </c>
      <c r="F35" s="3" t="s">
        <v>399</v>
      </c>
      <c r="G35" s="1"/>
      <c r="H35" s="1">
        <v>2500</v>
      </c>
      <c r="I35" s="1"/>
      <c r="J35" s="41" t="s">
        <v>400</v>
      </c>
      <c r="K35" s="1" t="s">
        <v>401</v>
      </c>
      <c r="L35" s="1">
        <v>1</v>
      </c>
      <c r="M35" s="1">
        <v>1997</v>
      </c>
      <c r="N35" s="55"/>
      <c r="O35" s="1"/>
      <c r="P35" s="41"/>
      <c r="Q35" s="3" t="s">
        <v>991</v>
      </c>
      <c r="R35" s="3" t="s">
        <v>992</v>
      </c>
      <c r="S35" s="3"/>
      <c r="T35" s="195"/>
      <c r="U35" s="1" t="s">
        <v>394</v>
      </c>
    </row>
    <row r="36" spans="1:21" ht="14.25" customHeight="1">
      <c r="A36" s="165" t="str">
        <f>budynki!A97</f>
        <v>13. </v>
      </c>
      <c r="B36" s="246" t="str">
        <f>budynki!B97</f>
        <v> Zespół Szkół w Chodczu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</row>
    <row r="37" spans="1:21" s="181" customFormat="1" ht="25.5" customHeight="1">
      <c r="A37" s="17">
        <v>1</v>
      </c>
      <c r="B37" s="17" t="s">
        <v>791</v>
      </c>
      <c r="C37" s="17"/>
      <c r="D37" s="17">
        <v>2244</v>
      </c>
      <c r="E37" s="17">
        <v>2</v>
      </c>
      <c r="F37" s="24" t="s">
        <v>792</v>
      </c>
      <c r="G37" s="17" t="s">
        <v>793</v>
      </c>
      <c r="H37" s="17">
        <v>3595</v>
      </c>
      <c r="I37" s="17"/>
      <c r="J37" s="17"/>
      <c r="K37" s="17"/>
      <c r="L37" s="17"/>
      <c r="M37" s="17">
        <v>1997</v>
      </c>
      <c r="N37" s="178"/>
      <c r="O37" s="17"/>
      <c r="P37" s="17"/>
      <c r="Q37" s="195" t="s">
        <v>935</v>
      </c>
      <c r="R37" s="195" t="s">
        <v>966</v>
      </c>
      <c r="S37" s="24"/>
      <c r="T37" s="24"/>
      <c r="U37" s="83" t="s">
        <v>248</v>
      </c>
    </row>
    <row r="38" spans="1:21" s="181" customFormat="1" ht="25.5" customHeight="1">
      <c r="A38" s="1">
        <v>2</v>
      </c>
      <c r="B38" s="1" t="s">
        <v>794</v>
      </c>
      <c r="C38" s="1"/>
      <c r="D38" s="1">
        <v>5983</v>
      </c>
      <c r="E38" s="1">
        <v>22704</v>
      </c>
      <c r="F38" s="3" t="s">
        <v>795</v>
      </c>
      <c r="G38" s="1" t="s">
        <v>793</v>
      </c>
      <c r="H38" s="1">
        <v>2502</v>
      </c>
      <c r="I38" s="1"/>
      <c r="J38" s="1"/>
      <c r="K38" s="1"/>
      <c r="L38" s="1"/>
      <c r="M38" s="1">
        <v>1990</v>
      </c>
      <c r="N38" s="55"/>
      <c r="O38" s="1"/>
      <c r="P38" s="1"/>
      <c r="Q38" s="195" t="s">
        <v>934</v>
      </c>
      <c r="R38" s="195" t="s">
        <v>957</v>
      </c>
      <c r="S38" s="3"/>
      <c r="T38" s="3"/>
      <c r="U38" s="41"/>
    </row>
    <row r="39" spans="1:21" s="181" customFormat="1" ht="25.5" customHeight="1">
      <c r="A39" s="1">
        <v>3</v>
      </c>
      <c r="B39" s="1" t="s">
        <v>714</v>
      </c>
      <c r="C39" s="1" t="s">
        <v>796</v>
      </c>
      <c r="D39" s="1">
        <v>390003</v>
      </c>
      <c r="E39" s="1">
        <v>1180755</v>
      </c>
      <c r="F39" s="3" t="s">
        <v>797</v>
      </c>
      <c r="G39" s="1" t="s">
        <v>798</v>
      </c>
      <c r="H39" s="1">
        <v>220</v>
      </c>
      <c r="I39" s="1"/>
      <c r="J39" s="1"/>
      <c r="K39" s="1"/>
      <c r="L39" s="1"/>
      <c r="M39" s="1">
        <v>1993</v>
      </c>
      <c r="N39" s="55"/>
      <c r="O39" s="1"/>
      <c r="P39" s="1"/>
      <c r="Q39" s="195" t="s">
        <v>926</v>
      </c>
      <c r="R39" s="195" t="s">
        <v>957</v>
      </c>
      <c r="S39" s="3"/>
      <c r="T39" s="3"/>
      <c r="U39" s="41"/>
    </row>
    <row r="40" spans="1:21" s="181" customFormat="1" ht="25.5" customHeight="1">
      <c r="A40" s="1">
        <v>4</v>
      </c>
      <c r="B40" s="1" t="s">
        <v>238</v>
      </c>
      <c r="C40" s="1" t="s">
        <v>379</v>
      </c>
      <c r="D40" s="1" t="s">
        <v>799</v>
      </c>
      <c r="E40" s="1" t="s">
        <v>800</v>
      </c>
      <c r="F40" s="3" t="s">
        <v>801</v>
      </c>
      <c r="G40" s="1" t="s">
        <v>383</v>
      </c>
      <c r="H40" s="1">
        <v>1242</v>
      </c>
      <c r="I40" s="1"/>
      <c r="J40" s="1"/>
      <c r="K40" s="1"/>
      <c r="L40" s="1"/>
      <c r="M40" s="1">
        <v>2001</v>
      </c>
      <c r="N40" s="55"/>
      <c r="O40" s="1"/>
      <c r="P40" s="1"/>
      <c r="Q40" s="195" t="s">
        <v>936</v>
      </c>
      <c r="R40" s="195" t="s">
        <v>967</v>
      </c>
      <c r="S40" s="3"/>
      <c r="T40" s="3"/>
      <c r="U40" s="41"/>
    </row>
    <row r="41" spans="1:21" s="181" customFormat="1" ht="25.5" customHeight="1">
      <c r="A41" s="1">
        <v>5</v>
      </c>
      <c r="B41" s="1" t="s">
        <v>802</v>
      </c>
      <c r="C41" s="1" t="s">
        <v>803</v>
      </c>
      <c r="D41" s="1">
        <v>2244</v>
      </c>
      <c r="E41" s="1"/>
      <c r="F41" s="3" t="s">
        <v>792</v>
      </c>
      <c r="G41" s="1" t="s">
        <v>804</v>
      </c>
      <c r="H41" s="1"/>
      <c r="I41" s="1"/>
      <c r="J41" s="1"/>
      <c r="K41" s="1"/>
      <c r="L41" s="1"/>
      <c r="M41" s="1"/>
      <c r="N41" s="55"/>
      <c r="O41" s="1"/>
      <c r="P41" s="1"/>
      <c r="Q41" s="195" t="s">
        <v>937</v>
      </c>
      <c r="R41" s="195" t="s">
        <v>968</v>
      </c>
      <c r="S41" s="3"/>
      <c r="T41" s="3"/>
      <c r="U41" s="41"/>
    </row>
    <row r="42" spans="1:21" s="181" customFormat="1" ht="25.5" customHeight="1">
      <c r="A42" s="1">
        <v>6</v>
      </c>
      <c r="B42" s="1" t="s">
        <v>805</v>
      </c>
      <c r="C42" s="1" t="s">
        <v>402</v>
      </c>
      <c r="D42" s="1">
        <v>5885</v>
      </c>
      <c r="E42" s="1"/>
      <c r="F42" s="3" t="s">
        <v>806</v>
      </c>
      <c r="G42" s="1" t="s">
        <v>807</v>
      </c>
      <c r="H42" s="1"/>
      <c r="I42" s="1"/>
      <c r="J42" s="1"/>
      <c r="K42" s="1"/>
      <c r="L42" s="1"/>
      <c r="M42" s="1"/>
      <c r="N42" s="55"/>
      <c r="O42" s="1"/>
      <c r="P42" s="1"/>
      <c r="Q42" s="195" t="s">
        <v>938</v>
      </c>
      <c r="R42" s="195" t="s">
        <v>969</v>
      </c>
      <c r="S42" s="3"/>
      <c r="T42" s="3"/>
      <c r="U42" s="41"/>
    </row>
    <row r="43" spans="1:21" s="181" customFormat="1" ht="25.5" customHeight="1">
      <c r="A43" s="1">
        <v>7</v>
      </c>
      <c r="B43" s="1" t="s">
        <v>805</v>
      </c>
      <c r="C43" s="1" t="s">
        <v>402</v>
      </c>
      <c r="D43" s="1">
        <v>1573</v>
      </c>
      <c r="E43" s="1"/>
      <c r="F43" s="3" t="s">
        <v>808</v>
      </c>
      <c r="G43" s="1" t="s">
        <v>807</v>
      </c>
      <c r="H43" s="1"/>
      <c r="I43" s="1"/>
      <c r="J43" s="1"/>
      <c r="K43" s="1"/>
      <c r="L43" s="1"/>
      <c r="M43" s="1"/>
      <c r="N43" s="55"/>
      <c r="O43" s="1"/>
      <c r="P43" s="1"/>
      <c r="Q43" s="195" t="s">
        <v>939</v>
      </c>
      <c r="R43" s="195" t="s">
        <v>970</v>
      </c>
      <c r="S43" s="3"/>
      <c r="T43" s="3"/>
      <c r="U43" s="41"/>
    </row>
    <row r="44" spans="1:21" s="181" customFormat="1" ht="25.5" customHeight="1">
      <c r="A44" s="1">
        <v>8</v>
      </c>
      <c r="B44" s="1" t="s">
        <v>291</v>
      </c>
      <c r="C44" s="1" t="s">
        <v>73</v>
      </c>
      <c r="D44" s="1" t="s">
        <v>809</v>
      </c>
      <c r="E44" s="1"/>
      <c r="F44" s="3" t="s">
        <v>810</v>
      </c>
      <c r="G44" s="1" t="s">
        <v>717</v>
      </c>
      <c r="H44" s="1">
        <v>2496</v>
      </c>
      <c r="I44" s="1"/>
      <c r="J44" s="1"/>
      <c r="K44" s="1"/>
      <c r="L44" s="1"/>
      <c r="M44" s="1">
        <v>1992</v>
      </c>
      <c r="N44" s="55"/>
      <c r="O44" s="1"/>
      <c r="P44" s="1"/>
      <c r="Q44" s="195" t="s">
        <v>940</v>
      </c>
      <c r="R44" s="195" t="s">
        <v>971</v>
      </c>
      <c r="S44" s="3"/>
      <c r="T44" s="3"/>
      <c r="U44" s="41"/>
    </row>
    <row r="45" spans="1:21" ht="14.25" customHeight="1">
      <c r="A45" s="165" t="str">
        <f>budynki!A120</f>
        <v>14. </v>
      </c>
      <c r="B45" s="246" t="str">
        <f>budynki!B120</f>
        <v> Poradnia Psychologiczno-Pedagogiczna w Lubieniu Kujawskim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8"/>
    </row>
    <row r="46" spans="1:21" ht="12.75" customHeight="1">
      <c r="A46" s="165" t="str">
        <f>budynki!A123</f>
        <v>15. </v>
      </c>
      <c r="B46" s="246" t="str">
        <f>budynki!B123</f>
        <v> Zespół Szkół w Kowalu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8"/>
    </row>
    <row r="47" spans="1:21" s="184" customFormat="1" ht="25.5" customHeight="1">
      <c r="A47" s="1"/>
      <c r="B47" s="1" t="s">
        <v>72</v>
      </c>
      <c r="C47" s="1" t="s">
        <v>73</v>
      </c>
      <c r="D47" s="55" t="s">
        <v>754</v>
      </c>
      <c r="E47" s="1" t="s">
        <v>755</v>
      </c>
      <c r="F47" s="3" t="s">
        <v>756</v>
      </c>
      <c r="G47" s="1" t="s">
        <v>383</v>
      </c>
      <c r="H47" s="1">
        <v>2500</v>
      </c>
      <c r="I47" s="1">
        <v>12</v>
      </c>
      <c r="J47" s="1">
        <v>1996</v>
      </c>
      <c r="K47" s="1"/>
      <c r="L47" s="183"/>
      <c r="M47" s="183"/>
      <c r="N47" s="179"/>
      <c r="O47" s="183"/>
      <c r="P47" s="183"/>
      <c r="Q47" s="3" t="s">
        <v>993</v>
      </c>
      <c r="R47" s="3" t="s">
        <v>994</v>
      </c>
      <c r="S47" s="195"/>
      <c r="T47" s="3"/>
      <c r="U47" s="183"/>
    </row>
    <row r="48" spans="1:21" s="181" customFormat="1" ht="25.5" customHeight="1">
      <c r="A48" s="185">
        <v>10</v>
      </c>
      <c r="B48" s="41" t="s">
        <v>387</v>
      </c>
      <c r="C48" s="41" t="s">
        <v>757</v>
      </c>
      <c r="D48" s="56" t="s">
        <v>758</v>
      </c>
      <c r="E48" s="1">
        <v>0</v>
      </c>
      <c r="F48" s="175" t="s">
        <v>759</v>
      </c>
      <c r="G48" s="41" t="s">
        <v>383</v>
      </c>
      <c r="H48" s="41">
        <v>1398</v>
      </c>
      <c r="I48" s="1"/>
      <c r="J48" s="41">
        <v>2005</v>
      </c>
      <c r="K48" s="57"/>
      <c r="L48" s="41"/>
      <c r="M48" s="41"/>
      <c r="N48" s="197" t="s">
        <v>997</v>
      </c>
      <c r="O48" s="41"/>
      <c r="P48" s="41"/>
      <c r="Q48" s="3" t="s">
        <v>995</v>
      </c>
      <c r="R48" s="3" t="s">
        <v>996</v>
      </c>
      <c r="S48" s="3" t="s">
        <v>995</v>
      </c>
      <c r="T48" s="3" t="s">
        <v>996</v>
      </c>
      <c r="U48" s="41"/>
    </row>
    <row r="49" spans="1:21" ht="12.75" customHeight="1">
      <c r="A49" s="165" t="str">
        <f>budynki!A130</f>
        <v>16. </v>
      </c>
      <c r="B49" s="246" t="str">
        <f>budynki!B130</f>
        <v> Zespół Szkół w Lubrańcu- Marysinie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8"/>
    </row>
    <row r="50" spans="1:21" s="181" customFormat="1" ht="25.5" customHeight="1">
      <c r="A50" s="17">
        <v>1</v>
      </c>
      <c r="B50" s="17" t="s">
        <v>238</v>
      </c>
      <c r="C50" s="17" t="s">
        <v>702</v>
      </c>
      <c r="D50" s="17" t="s">
        <v>703</v>
      </c>
      <c r="E50" s="17" t="s">
        <v>704</v>
      </c>
      <c r="F50" s="24" t="s">
        <v>705</v>
      </c>
      <c r="G50" s="17" t="s">
        <v>383</v>
      </c>
      <c r="H50" s="17">
        <v>1180</v>
      </c>
      <c r="I50" s="17"/>
      <c r="J50" s="17" t="s">
        <v>706</v>
      </c>
      <c r="K50" s="17" t="s">
        <v>707</v>
      </c>
      <c r="L50" s="17">
        <v>5</v>
      </c>
      <c r="M50" s="17">
        <v>1999</v>
      </c>
      <c r="N50" s="198" t="s">
        <v>915</v>
      </c>
      <c r="O50" s="17"/>
      <c r="P50" s="17"/>
      <c r="Q50" s="195" t="s">
        <v>941</v>
      </c>
      <c r="R50" s="195" t="s">
        <v>972</v>
      </c>
      <c r="S50" s="195" t="s">
        <v>941</v>
      </c>
      <c r="T50" s="195" t="s">
        <v>972</v>
      </c>
      <c r="U50" s="83" t="s">
        <v>248</v>
      </c>
    </row>
    <row r="51" spans="1:21" s="181" customFormat="1" ht="25.5" customHeight="1">
      <c r="A51" s="1">
        <v>2</v>
      </c>
      <c r="B51" s="1" t="s">
        <v>238</v>
      </c>
      <c r="C51" s="1" t="s">
        <v>708</v>
      </c>
      <c r="D51" s="1" t="s">
        <v>709</v>
      </c>
      <c r="E51" s="1" t="s">
        <v>710</v>
      </c>
      <c r="F51" s="3" t="s">
        <v>711</v>
      </c>
      <c r="G51" s="1" t="s">
        <v>383</v>
      </c>
      <c r="H51" s="1">
        <v>652</v>
      </c>
      <c r="I51" s="1"/>
      <c r="J51" s="1" t="s">
        <v>712</v>
      </c>
      <c r="K51" s="1" t="s">
        <v>713</v>
      </c>
      <c r="L51" s="1">
        <v>4</v>
      </c>
      <c r="M51" s="1">
        <v>1989</v>
      </c>
      <c r="N51" s="55"/>
      <c r="O51" s="1"/>
      <c r="P51" s="1"/>
      <c r="Q51" s="195" t="s">
        <v>941</v>
      </c>
      <c r="R51" s="195" t="s">
        <v>972</v>
      </c>
      <c r="S51" s="195"/>
      <c r="T51" s="195"/>
      <c r="U51" s="41" t="s">
        <v>248</v>
      </c>
    </row>
    <row r="52" spans="1:21" s="181" customFormat="1" ht="25.5" customHeight="1">
      <c r="A52" s="1">
        <v>3</v>
      </c>
      <c r="B52" s="1" t="s">
        <v>714</v>
      </c>
      <c r="C52" s="1" t="s">
        <v>715</v>
      </c>
      <c r="D52" s="1">
        <v>375877</v>
      </c>
      <c r="E52" s="1">
        <v>1127755</v>
      </c>
      <c r="F52" s="3" t="s">
        <v>716</v>
      </c>
      <c r="G52" s="1" t="s">
        <v>717</v>
      </c>
      <c r="H52" s="1">
        <v>2120</v>
      </c>
      <c r="I52" s="1"/>
      <c r="J52" s="1" t="s">
        <v>718</v>
      </c>
      <c r="K52" s="1" t="s">
        <v>719</v>
      </c>
      <c r="L52" s="1">
        <v>8</v>
      </c>
      <c r="M52" s="1">
        <v>1990</v>
      </c>
      <c r="N52" s="55"/>
      <c r="O52" s="1"/>
      <c r="P52" s="1"/>
      <c r="Q52" s="195" t="s">
        <v>942</v>
      </c>
      <c r="R52" s="195" t="s">
        <v>973</v>
      </c>
      <c r="S52" s="195"/>
      <c r="T52" s="195"/>
      <c r="U52" s="41" t="s">
        <v>248</v>
      </c>
    </row>
    <row r="53" spans="1:21" s="181" customFormat="1" ht="25.5" customHeight="1">
      <c r="A53" s="1">
        <v>4</v>
      </c>
      <c r="B53" s="1" t="s">
        <v>461</v>
      </c>
      <c r="C53" s="1" t="s">
        <v>396</v>
      </c>
      <c r="D53" s="50">
        <v>159407</v>
      </c>
      <c r="E53" s="1">
        <v>175911</v>
      </c>
      <c r="F53" s="3" t="s">
        <v>720</v>
      </c>
      <c r="G53" s="1" t="s">
        <v>464</v>
      </c>
      <c r="H53" s="1">
        <v>1960</v>
      </c>
      <c r="I53" s="1"/>
      <c r="J53" s="1">
        <v>1972</v>
      </c>
      <c r="K53" s="1" t="s">
        <v>721</v>
      </c>
      <c r="L53" s="1">
        <v>1</v>
      </c>
      <c r="M53" s="1">
        <v>1972</v>
      </c>
      <c r="N53" s="55"/>
      <c r="O53" s="1"/>
      <c r="P53" s="1"/>
      <c r="Q53" s="195" t="s">
        <v>941</v>
      </c>
      <c r="R53" s="195" t="s">
        <v>972</v>
      </c>
      <c r="S53" s="195"/>
      <c r="T53" s="195"/>
      <c r="U53" s="41" t="s">
        <v>248</v>
      </c>
    </row>
    <row r="54" spans="1:21" s="181" customFormat="1" ht="25.5" customHeight="1">
      <c r="A54" s="1">
        <v>5</v>
      </c>
      <c r="B54" s="1" t="s">
        <v>461</v>
      </c>
      <c r="C54" s="1" t="s">
        <v>722</v>
      </c>
      <c r="D54" s="1">
        <v>431176</v>
      </c>
      <c r="E54" s="1">
        <v>442526</v>
      </c>
      <c r="F54" s="3" t="s">
        <v>723</v>
      </c>
      <c r="G54" s="1" t="s">
        <v>464</v>
      </c>
      <c r="H54" s="1">
        <v>3120</v>
      </c>
      <c r="I54" s="1"/>
      <c r="J54" s="1" t="s">
        <v>724</v>
      </c>
      <c r="K54" s="1" t="s">
        <v>721</v>
      </c>
      <c r="L54" s="1">
        <v>1</v>
      </c>
      <c r="M54" s="1">
        <v>1981</v>
      </c>
      <c r="N54" s="55"/>
      <c r="O54" s="1"/>
      <c r="P54" s="1"/>
      <c r="Q54" s="195" t="s">
        <v>942</v>
      </c>
      <c r="R54" s="195" t="s">
        <v>972</v>
      </c>
      <c r="S54" s="195"/>
      <c r="T54" s="195"/>
      <c r="U54" s="41" t="s">
        <v>248</v>
      </c>
    </row>
    <row r="55" spans="1:21" s="181" customFormat="1" ht="25.5" customHeight="1">
      <c r="A55" s="1">
        <v>6</v>
      </c>
      <c r="B55" s="1" t="s">
        <v>725</v>
      </c>
      <c r="C55" s="1" t="s">
        <v>726</v>
      </c>
      <c r="D55" s="1">
        <v>87720</v>
      </c>
      <c r="E55" s="1"/>
      <c r="F55" s="3" t="s">
        <v>727</v>
      </c>
      <c r="G55" s="1" t="s">
        <v>402</v>
      </c>
      <c r="H55" s="1"/>
      <c r="I55" s="1"/>
      <c r="J55" s="1">
        <v>1972</v>
      </c>
      <c r="K55" s="1" t="s">
        <v>728</v>
      </c>
      <c r="L55" s="1" t="s">
        <v>729</v>
      </c>
      <c r="M55" s="1">
        <v>1972</v>
      </c>
      <c r="N55" s="55"/>
      <c r="O55" s="1"/>
      <c r="P55" s="1"/>
      <c r="Q55" s="195" t="s">
        <v>942</v>
      </c>
      <c r="R55" s="195" t="s">
        <v>972</v>
      </c>
      <c r="S55" s="195"/>
      <c r="T55" s="195"/>
      <c r="U55" s="41" t="s">
        <v>248</v>
      </c>
    </row>
    <row r="56" spans="1:21" ht="12.75" customHeight="1">
      <c r="A56" s="165" t="str">
        <f>budynki!A139</f>
        <v>17. </v>
      </c>
      <c r="B56" s="246" t="str">
        <f>budynki!B139</f>
        <v> Dom Dziecka w Lubieniu Kujawskim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8"/>
    </row>
    <row r="57" spans="1:21" ht="25.5">
      <c r="A57" s="193">
        <v>1</v>
      </c>
      <c r="B57" s="193" t="s">
        <v>619</v>
      </c>
      <c r="C57" s="193" t="s">
        <v>620</v>
      </c>
      <c r="D57" s="193"/>
      <c r="E57" s="193"/>
      <c r="F57" s="194" t="s">
        <v>622</v>
      </c>
      <c r="G57" s="193"/>
      <c r="H57" s="193"/>
      <c r="I57" s="177"/>
      <c r="J57" s="193"/>
      <c r="K57" s="193"/>
      <c r="L57" s="193"/>
      <c r="M57" s="193">
        <v>1988</v>
      </c>
      <c r="N57" s="197" t="s">
        <v>916</v>
      </c>
      <c r="O57" s="193"/>
      <c r="P57" s="193"/>
      <c r="Q57" s="195" t="s">
        <v>926</v>
      </c>
      <c r="R57" s="195" t="s">
        <v>957</v>
      </c>
      <c r="S57" s="195" t="s">
        <v>926</v>
      </c>
      <c r="T57" s="195" t="s">
        <v>957</v>
      </c>
      <c r="U57" s="193"/>
    </row>
    <row r="58" spans="1:21" ht="25.5">
      <c r="A58" s="193">
        <v>2</v>
      </c>
      <c r="B58" s="193" t="s">
        <v>493</v>
      </c>
      <c r="C58" s="193" t="s">
        <v>621</v>
      </c>
      <c r="D58" s="193"/>
      <c r="E58" s="193"/>
      <c r="F58" s="194" t="s">
        <v>623</v>
      </c>
      <c r="G58" s="193" t="s">
        <v>383</v>
      </c>
      <c r="H58" s="193"/>
      <c r="I58" s="177" t="s">
        <v>624</v>
      </c>
      <c r="J58" s="193" t="s">
        <v>625</v>
      </c>
      <c r="K58" s="193"/>
      <c r="L58" s="193" t="s">
        <v>626</v>
      </c>
      <c r="M58" s="193">
        <v>2006</v>
      </c>
      <c r="N58" s="197" t="s">
        <v>917</v>
      </c>
      <c r="O58" s="193"/>
      <c r="P58" s="193"/>
      <c r="Q58" s="195" t="s">
        <v>943</v>
      </c>
      <c r="R58" s="195" t="s">
        <v>974</v>
      </c>
      <c r="S58" s="195" t="s">
        <v>943</v>
      </c>
      <c r="T58" s="195" t="s">
        <v>974</v>
      </c>
      <c r="U58" s="193"/>
    </row>
    <row r="59" spans="1:21" ht="12.75" customHeight="1">
      <c r="A59" s="165" t="str">
        <f>budynki!A148</f>
        <v>18. </v>
      </c>
      <c r="B59" s="246" t="str">
        <f>budynki!B148</f>
        <v> Powiatowy Zarząd Dróg w Jarantowicach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8"/>
    </row>
    <row r="60" spans="1:21" ht="25.5">
      <c r="A60" s="1">
        <v>1</v>
      </c>
      <c r="B60" s="124" t="s">
        <v>841</v>
      </c>
      <c r="C60" s="124" t="s">
        <v>842</v>
      </c>
      <c r="D60" s="124" t="s">
        <v>843</v>
      </c>
      <c r="E60" s="124" t="s">
        <v>844</v>
      </c>
      <c r="F60" s="176" t="s">
        <v>845</v>
      </c>
      <c r="G60" s="124" t="s">
        <v>383</v>
      </c>
      <c r="H60" s="124">
        <v>975</v>
      </c>
      <c r="I60" s="177"/>
      <c r="J60" s="193"/>
      <c r="K60" s="193"/>
      <c r="L60" s="124" t="s">
        <v>846</v>
      </c>
      <c r="M60" s="124">
        <v>2001</v>
      </c>
      <c r="N60" s="197" t="s">
        <v>918</v>
      </c>
      <c r="O60" s="193"/>
      <c r="P60" s="193"/>
      <c r="Q60" s="186" t="s">
        <v>944</v>
      </c>
      <c r="R60" s="186" t="s">
        <v>975</v>
      </c>
      <c r="S60" s="186" t="s">
        <v>944</v>
      </c>
      <c r="T60" s="186" t="s">
        <v>975</v>
      </c>
      <c r="U60" s="193"/>
    </row>
    <row r="61" spans="1:21" ht="25.5">
      <c r="A61" s="1">
        <v>2</v>
      </c>
      <c r="B61" s="124" t="s">
        <v>847</v>
      </c>
      <c r="C61" s="124" t="s">
        <v>848</v>
      </c>
      <c r="D61" s="124" t="s">
        <v>849</v>
      </c>
      <c r="E61" s="124" t="s">
        <v>850</v>
      </c>
      <c r="F61" s="176" t="s">
        <v>851</v>
      </c>
      <c r="G61" s="124" t="s">
        <v>852</v>
      </c>
      <c r="H61" s="124">
        <v>2120</v>
      </c>
      <c r="I61" s="177"/>
      <c r="J61" s="193"/>
      <c r="K61" s="193"/>
      <c r="L61" s="124" t="s">
        <v>853</v>
      </c>
      <c r="M61" s="124">
        <v>1997</v>
      </c>
      <c r="N61" s="180"/>
      <c r="O61" s="193"/>
      <c r="P61" s="193"/>
      <c r="Q61" s="186" t="s">
        <v>945</v>
      </c>
      <c r="R61" s="186" t="s">
        <v>976</v>
      </c>
      <c r="S61" s="186"/>
      <c r="T61" s="186"/>
      <c r="U61" s="193"/>
    </row>
    <row r="62" spans="1:21" ht="38.25">
      <c r="A62" s="1">
        <v>3</v>
      </c>
      <c r="B62" s="124" t="s">
        <v>854</v>
      </c>
      <c r="C62" s="124" t="s">
        <v>855</v>
      </c>
      <c r="D62" s="124" t="s">
        <v>856</v>
      </c>
      <c r="E62" s="124" t="s">
        <v>857</v>
      </c>
      <c r="F62" s="176" t="s">
        <v>858</v>
      </c>
      <c r="G62" s="124" t="s">
        <v>859</v>
      </c>
      <c r="H62" s="124" t="s">
        <v>857</v>
      </c>
      <c r="I62" s="177"/>
      <c r="J62" s="193"/>
      <c r="K62" s="193"/>
      <c r="L62" s="124" t="s">
        <v>860</v>
      </c>
      <c r="M62" s="124">
        <v>2003</v>
      </c>
      <c r="N62" s="180"/>
      <c r="O62" s="193"/>
      <c r="P62" s="193"/>
      <c r="Q62" s="186" t="s">
        <v>946</v>
      </c>
      <c r="R62" s="186" t="s">
        <v>977</v>
      </c>
      <c r="S62" s="186"/>
      <c r="T62" s="186"/>
      <c r="U62" s="193"/>
    </row>
    <row r="63" spans="1:21" ht="38.25">
      <c r="A63" s="1">
        <v>4</v>
      </c>
      <c r="B63" s="124" t="s">
        <v>861</v>
      </c>
      <c r="C63" s="124" t="s">
        <v>862</v>
      </c>
      <c r="D63" s="124" t="s">
        <v>857</v>
      </c>
      <c r="E63" s="124" t="s">
        <v>857</v>
      </c>
      <c r="F63" s="176" t="s">
        <v>857</v>
      </c>
      <c r="G63" s="124" t="s">
        <v>863</v>
      </c>
      <c r="H63" s="124" t="s">
        <v>857</v>
      </c>
      <c r="I63" s="177"/>
      <c r="J63" s="193"/>
      <c r="K63" s="193"/>
      <c r="L63" s="124" t="s">
        <v>864</v>
      </c>
      <c r="M63" s="124" t="s">
        <v>857</v>
      </c>
      <c r="N63" s="180"/>
      <c r="O63" s="193"/>
      <c r="P63" s="193"/>
      <c r="Q63" s="186" t="s">
        <v>947</v>
      </c>
      <c r="R63" s="186" t="s">
        <v>978</v>
      </c>
      <c r="S63" s="186"/>
      <c r="T63" s="186"/>
      <c r="U63" s="193"/>
    </row>
    <row r="64" spans="1:21" ht="25.5">
      <c r="A64" s="193">
        <v>5</v>
      </c>
      <c r="B64" s="177" t="s">
        <v>865</v>
      </c>
      <c r="C64" s="193" t="s">
        <v>870</v>
      </c>
      <c r="D64" s="193" t="s">
        <v>871</v>
      </c>
      <c r="E64" s="193"/>
      <c r="F64" s="194" t="s">
        <v>872</v>
      </c>
      <c r="G64" s="193" t="s">
        <v>873</v>
      </c>
      <c r="H64" s="193">
        <v>4156</v>
      </c>
      <c r="I64" s="177"/>
      <c r="J64" s="193"/>
      <c r="K64" s="193"/>
      <c r="L64" s="193">
        <v>2</v>
      </c>
      <c r="M64" s="193">
        <v>2007</v>
      </c>
      <c r="N64" s="197" t="s">
        <v>919</v>
      </c>
      <c r="O64" s="193"/>
      <c r="P64" s="193"/>
      <c r="Q64" s="195" t="s">
        <v>948</v>
      </c>
      <c r="R64" s="195" t="s">
        <v>979</v>
      </c>
      <c r="S64" s="195" t="s">
        <v>948</v>
      </c>
      <c r="T64" s="195" t="s">
        <v>979</v>
      </c>
      <c r="U64" s="193"/>
    </row>
    <row r="65" spans="1:21" ht="25.5">
      <c r="A65" s="41">
        <v>6</v>
      </c>
      <c r="B65" s="177" t="s">
        <v>874</v>
      </c>
      <c r="C65" s="193" t="s">
        <v>875</v>
      </c>
      <c r="D65" s="193">
        <v>7005</v>
      </c>
      <c r="E65" s="193"/>
      <c r="F65" s="194" t="s">
        <v>876</v>
      </c>
      <c r="G65" s="177" t="s">
        <v>877</v>
      </c>
      <c r="H65" s="193"/>
      <c r="I65" s="177"/>
      <c r="J65" s="193"/>
      <c r="K65" s="193"/>
      <c r="L65" s="193" t="s">
        <v>878</v>
      </c>
      <c r="M65" s="193">
        <v>2007</v>
      </c>
      <c r="N65" s="196"/>
      <c r="O65" s="193"/>
      <c r="P65" s="193"/>
      <c r="Q65" s="195" t="s">
        <v>949</v>
      </c>
      <c r="R65" s="195" t="s">
        <v>980</v>
      </c>
      <c r="S65" s="195"/>
      <c r="T65" s="195"/>
      <c r="U65" s="193"/>
    </row>
    <row r="66" spans="1:21" ht="12.75" customHeight="1">
      <c r="A66" s="165" t="str">
        <f>budynki!A153</f>
        <v>19. </v>
      </c>
      <c r="B66" s="246" t="str">
        <f>budynki!B153</f>
        <v> Powiatowy Urząd Pracy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8"/>
    </row>
    <row r="67" spans="1:21" s="181" customFormat="1" ht="26.25" customHeight="1">
      <c r="A67" s="17">
        <v>1</v>
      </c>
      <c r="B67" s="17" t="s">
        <v>238</v>
      </c>
      <c r="C67" s="17" t="s">
        <v>239</v>
      </c>
      <c r="D67" s="17" t="s">
        <v>240</v>
      </c>
      <c r="E67" s="17" t="s">
        <v>241</v>
      </c>
      <c r="F67" s="24" t="s">
        <v>242</v>
      </c>
      <c r="G67" s="17" t="s">
        <v>243</v>
      </c>
      <c r="H67" s="17">
        <v>1800</v>
      </c>
      <c r="I67" s="17" t="s">
        <v>244</v>
      </c>
      <c r="J67" s="17" t="s">
        <v>245</v>
      </c>
      <c r="K67" s="17" t="s">
        <v>246</v>
      </c>
      <c r="L67" s="17">
        <v>5</v>
      </c>
      <c r="M67" s="17">
        <v>1997</v>
      </c>
      <c r="N67" s="198" t="s">
        <v>920</v>
      </c>
      <c r="O67" s="17" t="s">
        <v>247</v>
      </c>
      <c r="P67" s="17">
        <v>400</v>
      </c>
      <c r="Q67" s="195" t="s">
        <v>950</v>
      </c>
      <c r="R67" s="195" t="s">
        <v>981</v>
      </c>
      <c r="S67" s="195" t="s">
        <v>950</v>
      </c>
      <c r="T67" s="195" t="s">
        <v>981</v>
      </c>
      <c r="U67" s="83" t="s">
        <v>248</v>
      </c>
    </row>
    <row r="68" spans="1:21" s="181" customFormat="1" ht="26.25" customHeight="1">
      <c r="A68" s="1">
        <v>2</v>
      </c>
      <c r="B68" s="1" t="s">
        <v>249</v>
      </c>
      <c r="C68" s="1" t="s">
        <v>250</v>
      </c>
      <c r="D68" s="1" t="s">
        <v>251</v>
      </c>
      <c r="E68" s="1" t="s">
        <v>252</v>
      </c>
      <c r="F68" s="3" t="s">
        <v>253</v>
      </c>
      <c r="G68" s="1" t="s">
        <v>243</v>
      </c>
      <c r="H68" s="1">
        <v>1198</v>
      </c>
      <c r="I68" s="1" t="s">
        <v>254</v>
      </c>
      <c r="J68" s="1" t="s">
        <v>255</v>
      </c>
      <c r="K68" s="1" t="s">
        <v>256</v>
      </c>
      <c r="L68" s="1">
        <v>5</v>
      </c>
      <c r="M68" s="1">
        <v>2004</v>
      </c>
      <c r="N68" s="197" t="s">
        <v>921</v>
      </c>
      <c r="O68" s="1" t="s">
        <v>257</v>
      </c>
      <c r="P68" s="1">
        <v>800</v>
      </c>
      <c r="Q68" s="195" t="s">
        <v>951</v>
      </c>
      <c r="R68" s="195" t="s">
        <v>982</v>
      </c>
      <c r="S68" s="195" t="s">
        <v>951</v>
      </c>
      <c r="T68" s="195" t="s">
        <v>982</v>
      </c>
      <c r="U68" s="41" t="s">
        <v>248</v>
      </c>
    </row>
    <row r="69" spans="1:21" ht="12.75" customHeight="1">
      <c r="A69" s="165">
        <f>budynki!A159</f>
        <v>20</v>
      </c>
      <c r="B69" s="246" t="str">
        <f>budynki!B159</f>
        <v> Powiatowy Inspektorat Nadzoru Budowlanego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58"/>
    </row>
    <row r="70" spans="1:21" s="181" customFormat="1" ht="25.5" customHeight="1">
      <c r="A70" s="17">
        <v>1</v>
      </c>
      <c r="B70" s="17" t="s">
        <v>238</v>
      </c>
      <c r="C70" s="17" t="s">
        <v>637</v>
      </c>
      <c r="D70" s="17" t="s">
        <v>638</v>
      </c>
      <c r="E70" s="17" t="s">
        <v>639</v>
      </c>
      <c r="F70" s="24" t="s">
        <v>640</v>
      </c>
      <c r="G70" s="17" t="s">
        <v>243</v>
      </c>
      <c r="H70" s="17">
        <v>1108</v>
      </c>
      <c r="I70" s="17" t="s">
        <v>643</v>
      </c>
      <c r="J70" s="17" t="s">
        <v>641</v>
      </c>
      <c r="K70" s="17" t="s">
        <v>642</v>
      </c>
      <c r="L70" s="17">
        <v>5</v>
      </c>
      <c r="M70" s="17">
        <v>2004</v>
      </c>
      <c r="N70" s="198" t="s">
        <v>918</v>
      </c>
      <c r="O70" s="17"/>
      <c r="P70" s="17"/>
      <c r="Q70" s="195" t="s">
        <v>952</v>
      </c>
      <c r="R70" s="195" t="s">
        <v>983</v>
      </c>
      <c r="S70" s="195" t="s">
        <v>952</v>
      </c>
      <c r="T70" s="195" t="s">
        <v>983</v>
      </c>
      <c r="U70" s="83" t="s">
        <v>79</v>
      </c>
    </row>
  </sheetData>
  <mergeCells count="40">
    <mergeCell ref="S5:T6"/>
    <mergeCell ref="A2:G2"/>
    <mergeCell ref="B69:U69"/>
    <mergeCell ref="B59:U59"/>
    <mergeCell ref="B66:U66"/>
    <mergeCell ref="B12:U12"/>
    <mergeCell ref="B17:U17"/>
    <mergeCell ref="A4:U4"/>
    <mergeCell ref="A5:A7"/>
    <mergeCell ref="D5:D7"/>
    <mergeCell ref="L5:L7"/>
    <mergeCell ref="B5:B7"/>
    <mergeCell ref="C5:C7"/>
    <mergeCell ref="E5:E7"/>
    <mergeCell ref="F5:F7"/>
    <mergeCell ref="G5:G7"/>
    <mergeCell ref="J5:J7"/>
    <mergeCell ref="B8:U8"/>
    <mergeCell ref="B11:U11"/>
    <mergeCell ref="H5:H7"/>
    <mergeCell ref="I5:I7"/>
    <mergeCell ref="M5:M7"/>
    <mergeCell ref="N5:N7"/>
    <mergeCell ref="O5:P6"/>
    <mergeCell ref="Q5:R6"/>
    <mergeCell ref="K5:K7"/>
    <mergeCell ref="U5:U7"/>
    <mergeCell ref="B26:U26"/>
    <mergeCell ref="B27:U27"/>
    <mergeCell ref="B21:U21"/>
    <mergeCell ref="B23:U23"/>
    <mergeCell ref="B56:U56"/>
    <mergeCell ref="B46:U46"/>
    <mergeCell ref="B49:U49"/>
    <mergeCell ref="B28:U28"/>
    <mergeCell ref="B29:U29"/>
    <mergeCell ref="B30:U30"/>
    <mergeCell ref="B32:U32"/>
    <mergeCell ref="B36:U36"/>
    <mergeCell ref="B45:U45"/>
  </mergeCells>
  <printOptions horizontalCentered="1"/>
  <pageMargins left="0" right="0" top="1.1811023622047245" bottom="0" header="0.5118110236220472" footer="0.5118110236220472"/>
  <pageSetup horizontalDpi="600" verticalDpi="600" orientation="landscape" paperSize="9" scale="60" r:id="rId1"/>
  <rowBreaks count="3" manualBreakCount="3">
    <brk id="31" max="255" man="1"/>
    <brk id="44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2007-07-13T09:38:33Z</cp:lastPrinted>
  <dcterms:created xsi:type="dcterms:W3CDTF">2007-03-22T12:20:22Z</dcterms:created>
  <dcterms:modified xsi:type="dcterms:W3CDTF">2007-07-20T08:02:23Z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2141126819</vt:i4>
  </property>
  <property fmtid="{D5CDD505-2E9C-101B-9397-08002B2CF9AE}" pid="4" name="_EmailSubje">
    <vt:lpwstr>Przetarg 2007- dokumenty</vt:lpwstr>
  </property>
  <property fmtid="{D5CDD505-2E9C-101B-9397-08002B2CF9AE}" pid="5" name="_AuthorEma">
    <vt:lpwstr>rafal.jaworski@maximus-broker.pl</vt:lpwstr>
  </property>
  <property fmtid="{D5CDD505-2E9C-101B-9397-08002B2CF9AE}" pid="6" name="_AuthorEmailDisplayNa">
    <vt:lpwstr>Rafal Jaworski</vt:lpwstr>
  </property>
</Properties>
</file>