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12000" windowHeight="3180" activeTab="4"/>
  </bookViews>
  <sheets>
    <sheet name="Budynki i budowle" sheetId="1" r:id="rId1"/>
    <sheet name="Elektronika " sheetId="2" r:id="rId2"/>
    <sheet name="Auta" sheetId="3" r:id="rId3"/>
    <sheet name="Szkody" sheetId="4" r:id="rId4"/>
    <sheet name="trwałe-druk" sheetId="5" r:id="rId5"/>
  </sheets>
  <externalReferences>
    <externalReference r:id="rId8"/>
  </externalReferences>
  <definedNames>
    <definedName name="_xlnm.Print_Area" localSheetId="2">'Auta'!$A$1:$O$81</definedName>
    <definedName name="_xlnm.Print_Area" localSheetId="0">'Budynki i budowle'!$A$1:$G$170</definedName>
    <definedName name="_xlnm.Print_Area" localSheetId="1">'Elektronika '!$A$1:$D$476</definedName>
    <definedName name="_xlnm.Print_Area" localSheetId="3">'Szkody'!$A$1:$D$76</definedName>
  </definedNames>
  <calcPr fullCalcOnLoad="1"/>
</workbook>
</file>

<file path=xl/sharedStrings.xml><?xml version="1.0" encoding="utf-8"?>
<sst xmlns="http://schemas.openxmlformats.org/spreadsheetml/2006/main" count="1508" uniqueCount="843">
  <si>
    <t>Jednostka</t>
  </si>
  <si>
    <t>1. Starostwo Powiatowe</t>
  </si>
  <si>
    <t>uwagi</t>
  </si>
  <si>
    <t>-</t>
  </si>
  <si>
    <t>RAZEM</t>
  </si>
  <si>
    <t>Razem</t>
  </si>
  <si>
    <t>Dane pojazdów</t>
  </si>
  <si>
    <t>Lp.</t>
  </si>
  <si>
    <t>Marka</t>
  </si>
  <si>
    <t>Typ, model</t>
  </si>
  <si>
    <t>Nr podw./ nadw.</t>
  </si>
  <si>
    <t>Nr silnika</t>
  </si>
  <si>
    <t>Nr rej.</t>
  </si>
  <si>
    <t>Rodzaj             (osobowy/ ciężarowy/ specjalny)</t>
  </si>
  <si>
    <t>Poj.</t>
  </si>
  <si>
    <t>Ilość msc./ładowność</t>
  </si>
  <si>
    <t>Rok prod.</t>
  </si>
  <si>
    <t>Okres ubezpieczenia OC i NW</t>
  </si>
  <si>
    <t>Okres ubezpieczenia AC i KR</t>
  </si>
  <si>
    <t>Od</t>
  </si>
  <si>
    <t>Do</t>
  </si>
  <si>
    <t>Informacje o szkodach w ostatnich 3 latach</t>
  </si>
  <si>
    <t>Rok</t>
  </si>
  <si>
    <t>Liczba szkód</t>
  </si>
  <si>
    <t>Suma wypłaconych odszkodowań</t>
  </si>
  <si>
    <t>Krótki opis szkód</t>
  </si>
  <si>
    <t xml:space="preserve"> </t>
  </si>
  <si>
    <t>Nazwa budynku</t>
  </si>
  <si>
    <t>Rok budowy</t>
  </si>
  <si>
    <t>Lokalizacja (adres)</t>
  </si>
  <si>
    <t xml:space="preserve">Nazwa  </t>
  </si>
  <si>
    <t>Rok produkcji</t>
  </si>
  <si>
    <t>Wartość księgowa brutto</t>
  </si>
  <si>
    <r>
      <t xml:space="preserve">Wykaz sprzętu elektronicznego </t>
    </r>
    <r>
      <rPr>
        <b/>
        <i/>
        <u val="single"/>
        <sz val="12"/>
        <rFont val="Arial"/>
        <family val="2"/>
      </rPr>
      <t>stacjonarnego</t>
    </r>
    <r>
      <rPr>
        <b/>
        <i/>
        <sz val="12"/>
        <rFont val="Arial"/>
        <family val="2"/>
      </rPr>
      <t xml:space="preserve"> (do 5 lat)</t>
    </r>
  </si>
  <si>
    <r>
      <t xml:space="preserve">Wykaz sprzętu elektronicznego </t>
    </r>
    <r>
      <rPr>
        <b/>
        <i/>
        <u val="single"/>
        <sz val="12"/>
        <rFont val="Arial"/>
        <family val="2"/>
      </rPr>
      <t>przenośnego</t>
    </r>
    <r>
      <rPr>
        <b/>
        <i/>
        <sz val="12"/>
        <rFont val="Arial"/>
        <family val="2"/>
      </rPr>
      <t xml:space="preserve"> (do 5 lat)</t>
    </r>
  </si>
  <si>
    <t>Załącznik nr 1</t>
  </si>
  <si>
    <t>Załącznik nr 2</t>
  </si>
  <si>
    <t>Załącznik nr 4</t>
  </si>
  <si>
    <t>Wartość w zł</t>
  </si>
  <si>
    <t>Załącznik nr 3</t>
  </si>
  <si>
    <t>Zabezpieczenia
(znane zabiezpieczenia p-poż i przeciw kradzieżowe) (2)</t>
  </si>
  <si>
    <t>INFORMACJA O MAJĄTKU TRWAŁYM/OBROTOWYM</t>
  </si>
  <si>
    <t>Środki trwałe</t>
  </si>
  <si>
    <t>Środki obrotowe</t>
  </si>
  <si>
    <t>Załącznik nr 5</t>
  </si>
  <si>
    <t>wartość księgowa (początkowa) brutto</t>
  </si>
  <si>
    <t>Budynek biurowy</t>
  </si>
  <si>
    <t>Liczba pracowników: 83</t>
  </si>
  <si>
    <t>2. Powiatowe Centrum Pomocy Rodzinie</t>
  </si>
  <si>
    <t>Drukarka Oki</t>
  </si>
  <si>
    <t>Drukarka atramentowa</t>
  </si>
  <si>
    <t>Zestaw komputerowy</t>
  </si>
  <si>
    <t>Monitor 15"</t>
  </si>
  <si>
    <t>Zasilacz awaryjny</t>
  </si>
  <si>
    <t>Zestaw komputerowy SERWER</t>
  </si>
  <si>
    <t>Drukarka HP 840</t>
  </si>
  <si>
    <t>Drukarka Desk Jet 610</t>
  </si>
  <si>
    <t>Drukarka</t>
  </si>
  <si>
    <t>Komputer Adax Delta</t>
  </si>
  <si>
    <t>Drukarka HP 3820</t>
  </si>
  <si>
    <t>Monitor LG</t>
  </si>
  <si>
    <t>Drukarka HP 5150</t>
  </si>
  <si>
    <t>Drukarka HP 1015</t>
  </si>
  <si>
    <t>Drukarka HP LJ 2300</t>
  </si>
  <si>
    <t>Kopiarka RICOH</t>
  </si>
  <si>
    <t xml:space="preserve">Kopiarka </t>
  </si>
  <si>
    <t>Kserokopiarka TOSHIBA</t>
  </si>
  <si>
    <t>Serwer ADAX</t>
  </si>
  <si>
    <t xml:space="preserve">UPS </t>
  </si>
  <si>
    <t>Drukarka HPDJ 5150</t>
  </si>
  <si>
    <t>Komputer</t>
  </si>
  <si>
    <t>Drukarka Desing Jet</t>
  </si>
  <si>
    <t>Drukarka HP LJ 2200</t>
  </si>
  <si>
    <t>Ploter HP Desing Jet</t>
  </si>
  <si>
    <t>Skaner Mustek</t>
  </si>
  <si>
    <t>Kopiarka CANON 6317</t>
  </si>
  <si>
    <t>FAX SHARP</t>
  </si>
  <si>
    <t>Drukarka LJ</t>
  </si>
  <si>
    <t>Skaner Plustek</t>
  </si>
  <si>
    <t>Drukarka HP 1100</t>
  </si>
  <si>
    <t>Nagłośnienie sali 43</t>
  </si>
  <si>
    <t>gaśnice proszkowe - 10 szt., hydranty - 6 szt., czujniki - brak, kraty w oknach na parterze, dozór całodobowy, agencja ochrony</t>
  </si>
  <si>
    <t>Zestaw komputerowy 13 szt.</t>
  </si>
  <si>
    <t>Monitor 2 szt.</t>
  </si>
  <si>
    <t>Drukarka HP LJ 1000 5 szt.</t>
  </si>
  <si>
    <t>Drukarka 2 szt.</t>
  </si>
  <si>
    <t>Monitor LG 5 szt.</t>
  </si>
  <si>
    <t>Zestaw komputerowy 3 szt.</t>
  </si>
  <si>
    <t>Komputer Samba 4 szt.</t>
  </si>
  <si>
    <t>Komputer Samba 2 szt.</t>
  </si>
  <si>
    <t>Drukarka HP 5150 4 szt</t>
  </si>
  <si>
    <t>Laser Printer 4 szt.</t>
  </si>
  <si>
    <t>UPS 1000 VA 2 szt.</t>
  </si>
  <si>
    <t>Komputer HP Vektra 2 szt.</t>
  </si>
  <si>
    <t>Monitor kolorowy 2 szt.</t>
  </si>
  <si>
    <t>UPS Smart 5 szt.</t>
  </si>
  <si>
    <t>Drukarka HP 1300 LJ 2 szt.</t>
  </si>
  <si>
    <t>Monitor 17" 2 szt.</t>
  </si>
  <si>
    <t>Zestaw komputerowy 2 szt</t>
  </si>
  <si>
    <t>Monitor LG 2 szt.</t>
  </si>
  <si>
    <t>Stacja komputerowa 2 szt.</t>
  </si>
  <si>
    <t>Stacja komputerowa 3 szt.</t>
  </si>
  <si>
    <t>Kamera</t>
  </si>
  <si>
    <t>aparat cyfrowy</t>
  </si>
  <si>
    <t>Notebook 2 szt.</t>
  </si>
  <si>
    <t>Deawoo</t>
  </si>
  <si>
    <t>Nubira</t>
  </si>
  <si>
    <t>KIAJF69ZEYK423315</t>
  </si>
  <si>
    <t>X20SED084509</t>
  </si>
  <si>
    <t>WED1474</t>
  </si>
  <si>
    <t>osobowy</t>
  </si>
  <si>
    <t>brak</t>
  </si>
  <si>
    <t>Polonez</t>
  </si>
  <si>
    <t>Caro plus 1,6</t>
  </si>
  <si>
    <t>SUPB02CEHYW175360</t>
  </si>
  <si>
    <t>CW03523</t>
  </si>
  <si>
    <t xml:space="preserve">Przecięcie w instalacji elektrycznej, co spowodowało spalenie dwóch komputerów </t>
  </si>
  <si>
    <t>Liczba pracowników: 10</t>
  </si>
  <si>
    <t>3, Dom Pomocy Społecznej w Wilkowiczkach</t>
  </si>
  <si>
    <t>3. Dom Pomocy Społecznej w Wilkowiczkach</t>
  </si>
  <si>
    <t>żaluzje antywłamaniowe, alarm</t>
  </si>
  <si>
    <t xml:space="preserve">Budynek biurowy </t>
  </si>
  <si>
    <t xml:space="preserve">Komputer </t>
  </si>
  <si>
    <t>Drukarka HP szt. 2</t>
  </si>
  <si>
    <t>Kserokopiarka</t>
  </si>
  <si>
    <t>Drukarka laserowa</t>
  </si>
  <si>
    <t>Pałac i patio - administracja</t>
  </si>
  <si>
    <t>Sala terapii</t>
  </si>
  <si>
    <t>Budynek 100 mieszkańców z zapleczem</t>
  </si>
  <si>
    <t>Garaże</t>
  </si>
  <si>
    <t>Kostnica</t>
  </si>
  <si>
    <t>Pralnia mechaniczna</t>
  </si>
  <si>
    <t>Sieć zewn.wodn.-kanal.</t>
  </si>
  <si>
    <t>Sieć ciepłownicza</t>
  </si>
  <si>
    <t>Oświetlenie zewn.energ.</t>
  </si>
  <si>
    <t>Dozorcówka</t>
  </si>
  <si>
    <t>Agregatorownia</t>
  </si>
  <si>
    <t>Oczyszczalnia ścieków</t>
  </si>
  <si>
    <t>Ogrodzenie betonowe 120 mb</t>
  </si>
  <si>
    <t>Ogrodzenie siatką ze slup.i bram.</t>
  </si>
  <si>
    <t>system alarmowo-antywlamaniowy, kraty w oknach, w drzwiach wejściowych, gaśnice proszkowe szt 2, hydrant wew. 1</t>
  </si>
  <si>
    <t xml:space="preserve">Wilkowiczki 25, 87-850 Choceń </t>
  </si>
  <si>
    <t>gaśnice proszkowe szt 1, hydrant wew. 1, dozór pracowniczy</t>
  </si>
  <si>
    <t>system alarmowo-ppoż. w części mieszkalnej, gaśnice proszkowe szt 23, koc gaśniczy, hydrant wew. 6</t>
  </si>
  <si>
    <t>gaśnice proszkowe szt 3, gaśn.śniegowe szt 2, koc gaśn., dozór pracowniczy</t>
  </si>
  <si>
    <t>dozór pracowniczy</t>
  </si>
  <si>
    <t>gaśnice proszkowe szt 2, koc gaśniczy,  dozór pracowniczy</t>
  </si>
  <si>
    <t>gaśnice proszkowe szt 1, gaśnica śnieg. szt 1, dozór pracowniczy</t>
  </si>
  <si>
    <t>gaśnice proszkowe szt 1, dozór pracowniczy</t>
  </si>
  <si>
    <t>Liczba pracowników: 53</t>
  </si>
  <si>
    <t>System alarmowo-antywłamaniowy</t>
  </si>
  <si>
    <t>System alarmowo-ppoż.</t>
  </si>
  <si>
    <t>Kserokopiarka RICOH</t>
  </si>
  <si>
    <t>Komputer DURON</t>
  </si>
  <si>
    <t>Kopmuter DURON</t>
  </si>
  <si>
    <t>Monitor AOC 17</t>
  </si>
  <si>
    <t>Drukarka Laser Jet 1000</t>
  </si>
  <si>
    <t>Drukarka Laser Jet 1005</t>
  </si>
  <si>
    <t>Zestaw kina domowego YAMAHA</t>
  </si>
  <si>
    <t>Kolumny głośnikowe B-15-250</t>
  </si>
  <si>
    <t>Zestaw komputerowy-komputer</t>
  </si>
  <si>
    <t>Drukarka atramentowa HP</t>
  </si>
  <si>
    <t>Ford</t>
  </si>
  <si>
    <t>Transit FT 100</t>
  </si>
  <si>
    <t>WFOLXXGGVLTL</t>
  </si>
  <si>
    <t>TL07463</t>
  </si>
  <si>
    <t>WKP 8659</t>
  </si>
  <si>
    <t>ciężarowo-osobowy</t>
  </si>
  <si>
    <t>9 miejsc/562</t>
  </si>
  <si>
    <t>Cargo 1,6</t>
  </si>
  <si>
    <t>SUPB08CEBTG</t>
  </si>
  <si>
    <t>CE0325104</t>
  </si>
  <si>
    <t>WKP 8708</t>
  </si>
  <si>
    <t>5 miejsc</t>
  </si>
  <si>
    <t>Ursus</t>
  </si>
  <si>
    <t>C-330M</t>
  </si>
  <si>
    <t>WLO 266D</t>
  </si>
  <si>
    <t>ciągnik</t>
  </si>
  <si>
    <t xml:space="preserve">1 miejsce </t>
  </si>
  <si>
    <t>---</t>
  </si>
  <si>
    <t>Autosan</t>
  </si>
  <si>
    <t>D-732</t>
  </si>
  <si>
    <t>WLO 206R</t>
  </si>
  <si>
    <t>przyczepa wywrotka</t>
  </si>
  <si>
    <t>4 tony</t>
  </si>
  <si>
    <t>4. Dom Pomocy Społecznej w Kowalu</t>
  </si>
  <si>
    <t>Liczba pracowników: 61</t>
  </si>
  <si>
    <t>5. Dom Pomocy Społecznej w Rzeżewie</t>
  </si>
  <si>
    <t>Volkswagen</t>
  </si>
  <si>
    <t>FSOW-WA</t>
  </si>
  <si>
    <t>T5 KOMBI</t>
  </si>
  <si>
    <t>WFOLXXGGUTDO</t>
  </si>
  <si>
    <t>CW0600001</t>
  </si>
  <si>
    <t>TD 05769</t>
  </si>
  <si>
    <t>14K4F75341450</t>
  </si>
  <si>
    <t>AXB078038</t>
  </si>
  <si>
    <t>WKM 3803</t>
  </si>
  <si>
    <t>WEA 5805</t>
  </si>
  <si>
    <t>CWL01CL</t>
  </si>
  <si>
    <t>sam. Osobowy</t>
  </si>
  <si>
    <t>9/562</t>
  </si>
  <si>
    <t>Budynek</t>
  </si>
  <si>
    <t xml:space="preserve">gaśnice piankowe, urządzenia alarmowe świetlne i dźwiękowe, sygnalizatory świetlne i buczki w piwnicy budynku, w razie potrzeby powiadomienie policji przez całodobowy dozór pracowniczy. Drzwi drewniane szt. 2- zamki yelov  </t>
  </si>
  <si>
    <t>Kowal ul. Kopernika 19</t>
  </si>
  <si>
    <t>Budynek Główny i dwukondygnacyjny</t>
  </si>
  <si>
    <t xml:space="preserve">gaśnice piankowe,  hydrant zewnętrzny 1 szt., hydrant wewnętrzny 9 szt., włączniki buczki sygnalizacji dźwiękowej p-poż 15 szt., przywoławcza sygnalizacja alarmowa 54 szt., w budynku znajdują się kraty w pomieszczeniach księgowości, głownego księgowego i kierownika działu medyczno-opiekuńczego, drzwi do budynku metalowe zbrojne 4 szt.-zamki yelov, pomieszczenie księgowości dodatkowo zabezpieczone jest roletą antywałamaniową </t>
  </si>
  <si>
    <t>Kowal ul. Kopernika 20</t>
  </si>
  <si>
    <t>Garaż</t>
  </si>
  <si>
    <t>Łącznik</t>
  </si>
  <si>
    <t>drzwi antywłamaniowe 3 szt. zamki yelov, drzwi drewniane 1 szt. zamek yelov</t>
  </si>
  <si>
    <t>drzwi metalowe 2 szt. zamki yelov</t>
  </si>
  <si>
    <t>Drukarka Canon</t>
  </si>
  <si>
    <t>Drukarka laserowa HP 1000</t>
  </si>
  <si>
    <t>Komputer Smart 2000</t>
  </si>
  <si>
    <t>Monitoring z bramą</t>
  </si>
  <si>
    <t>5. Dom pomocy Społecznej w Rzeżewie</t>
  </si>
  <si>
    <t>Liczba pracowników: 22</t>
  </si>
  <si>
    <t>Budynek główny - pałac</t>
  </si>
  <si>
    <t>Oczyszczalnia ścieków biologiczno-mechaniczna typu SG</t>
  </si>
  <si>
    <t>Budynek administracyjno-gospodarczy</t>
  </si>
  <si>
    <t>Sala gimnastyczna</t>
  </si>
  <si>
    <t>Garaż-agregatorownia</t>
  </si>
  <si>
    <t>Kotłownia olejowa (urządzenia techniczne)</t>
  </si>
  <si>
    <t>Kaplica</t>
  </si>
  <si>
    <t>Magazyn opału-wiata</t>
  </si>
  <si>
    <t>Śmietnik i pomieszczenie gospodarcze</t>
  </si>
  <si>
    <t>Studnia głębinowa</t>
  </si>
  <si>
    <t>Studnia kopana</t>
  </si>
  <si>
    <t>Szambo</t>
  </si>
  <si>
    <t>Sieć kanalizacyjna</t>
  </si>
  <si>
    <t>Sieć wodociągowa</t>
  </si>
  <si>
    <t>Drogi, chodniki</t>
  </si>
  <si>
    <t>1992-1995</t>
  </si>
  <si>
    <t>Sieć elektryczna zewnętrzna</t>
  </si>
  <si>
    <t>kraty w oknach magazynów piwnicy, hydranty wewnętrzne,instalacja sygnalizacji pożaru i oddymiania.3 hydranty zewnętrzne między budynkami.Dozór personelu całodobowy</t>
  </si>
  <si>
    <t>Rzeżewo, wszystkie budynki i budowle położone są na działce o pow.3,62 ha stanowiącej własność Gminy Lubień Kuj. teren ogrodzony, brama zamykana na noc</t>
  </si>
  <si>
    <t>j.w.</t>
  </si>
  <si>
    <t>system alarmowy- czujniki ruchu do części administracyjnej - drzwi z trzema zamkami, drugie okratowane podwójne zamki, kraty w oknach na piętrze</t>
  </si>
  <si>
    <t xml:space="preserve">system alarmowy- czujniki ruchu </t>
  </si>
  <si>
    <t>drzwi metalowe z podwójnymi zamkami</t>
  </si>
  <si>
    <t>drzwi metalowe, czujniki sygnalizacji pożaru</t>
  </si>
  <si>
    <t>drzwi drewniane z jednym oknem</t>
  </si>
  <si>
    <t>ogrodzona</t>
  </si>
  <si>
    <t>System alarmowy w budynku administracyjnym i sali rehabilitacyjnej</t>
  </si>
  <si>
    <t>Instalacja sygnalizacji pożaru i oddymiania budynku dla mieszkańców</t>
  </si>
  <si>
    <t>Zestaw komputerowy "Altar"</t>
  </si>
  <si>
    <t>Centrala telefoniczna "Digitex"</t>
  </si>
  <si>
    <t>UPS 700VA 420/W</t>
  </si>
  <si>
    <t>WKM 9339</t>
  </si>
  <si>
    <t>OSOBOWY</t>
  </si>
  <si>
    <t>9/562 KG</t>
  </si>
  <si>
    <t>FT 100</t>
  </si>
  <si>
    <t>WFOLXXGGVLTD05765</t>
  </si>
  <si>
    <t>TD05765</t>
  </si>
  <si>
    <t>6. Dom Pomocy Społecznej w Kurowie</t>
  </si>
  <si>
    <t>Liczba pracowników: 38</t>
  </si>
  <si>
    <t>Ford transit</t>
  </si>
  <si>
    <t>Transit</t>
  </si>
  <si>
    <t>Cargo</t>
  </si>
  <si>
    <t>WFOLXXGGVLTA03231</t>
  </si>
  <si>
    <t>SUPB08CEBUG867723</t>
  </si>
  <si>
    <t>TAO3231</t>
  </si>
  <si>
    <t>CFO356017</t>
  </si>
  <si>
    <t>WKI 9299</t>
  </si>
  <si>
    <t>WKI 9471</t>
  </si>
  <si>
    <t>osobowo-ciężarowy</t>
  </si>
  <si>
    <t>6 osób-562 kg</t>
  </si>
  <si>
    <t>5 osób- 200 kg</t>
  </si>
  <si>
    <t>Budynek administarcji</t>
  </si>
  <si>
    <t>Budynek główny</t>
  </si>
  <si>
    <t>Budynek gospodarczy</t>
  </si>
  <si>
    <t>Oczyszczalnia bilogiczna</t>
  </si>
  <si>
    <t>Ogrodzenie</t>
  </si>
  <si>
    <t xml:space="preserve">Oświetlenie </t>
  </si>
  <si>
    <t>Drogi i chodniki</t>
  </si>
  <si>
    <t xml:space="preserve">Zabezpieczenia:przeciwpożarowe - gaśnice- 5 szt.;przeciwkradzieżowe - kraty w dwóch pomieszczeniach (parter), 3 drewniane i pełne drzwi, 3 - PCV z elementami szklanymi,zamki: wkładka patentowa - 6 szt., urządzenia alarmowe - sygnalizacja świetlna i dźwiekowa; dozór całodobowy (praca personelu w systemie 3 zmianowym </t>
  </si>
  <si>
    <t>Kurowo Parcele 44</t>
  </si>
  <si>
    <t>Zabezpieczenia:przeciwpożarowe-gaśnice 13 szt., hydrant, urządzenia alarmowe, kraty w pomieszczeniach magazynowych (piwnica,parter); dozór- całodobowy; ilość i rodzaj drzwi:3 szt. -PCV z elementami szklanymi; zamki- 3 szt. -wkładki patentowe</t>
  </si>
  <si>
    <t xml:space="preserve">Zabezpieczenia przeciwpożarowe - gaśnica 1 szt., 3 szt.  Drzwi: 1 garażowe, 2 drewniane pełne, 3 szt. zamków - wkładki patentowe </t>
  </si>
  <si>
    <t xml:space="preserve">Zabezpieczenia przeciwpożarowe - gaśnica 1 szt., 1 szt. drzwi garażowych, 1 szt. wkładka patentowa </t>
  </si>
  <si>
    <t>Liczba pracowników: 26</t>
  </si>
  <si>
    <t>Monitor 20 szt.</t>
  </si>
  <si>
    <t xml:space="preserve">Serwer </t>
  </si>
  <si>
    <t>Komputer ucznowski 14 szt.</t>
  </si>
  <si>
    <t>Komputer uczniowski z CDRW</t>
  </si>
  <si>
    <t>Przełącznik sieciowy</t>
  </si>
  <si>
    <t>Urzadzenie HP</t>
  </si>
  <si>
    <t>UPS</t>
  </si>
  <si>
    <t>Drukarka EPSON STYLUS</t>
  </si>
  <si>
    <t>Liczba pracowników: 35</t>
  </si>
  <si>
    <t>Wykaz budynków i budowli w Powiecie Włocławskim</t>
  </si>
  <si>
    <t>wartość odtworzeniowa</t>
  </si>
  <si>
    <t>ul. Cyganka 28</t>
  </si>
  <si>
    <t>Sprzęt został nabyty w latach 2000-2005</t>
  </si>
  <si>
    <t>Komputer Siemens NIX 7 szt.</t>
  </si>
  <si>
    <t>FAX Panasonic</t>
  </si>
  <si>
    <t>ul. Brzeska 15, 87-800 Włocławek</t>
  </si>
  <si>
    <t>Wykaz sprzętu elektronicznego w Powiecie Włocławskim</t>
  </si>
  <si>
    <t>Wykaz pojazdów w Powiecie Włocławskim</t>
  </si>
  <si>
    <t>Szkodowość w Powiecie Włocławskim</t>
  </si>
  <si>
    <t>Powiat Włocławski</t>
  </si>
  <si>
    <t>ok. 1920 remont kap.1992</t>
  </si>
  <si>
    <t>7. Liceum Ogólnokształcące w Kowalu</t>
  </si>
  <si>
    <t>8. Zespół Szkół w Izbicy Kujawskiej</t>
  </si>
  <si>
    <t>Budynek szkolny Zespołu Szkół</t>
  </si>
  <si>
    <t>budynek Internatu</t>
  </si>
  <si>
    <t>budynek gospodarczy ZS</t>
  </si>
  <si>
    <t>budynek gospodarczy Internatu</t>
  </si>
  <si>
    <t>Wiata murowana Internatu</t>
  </si>
  <si>
    <t>ubikacje suche</t>
  </si>
  <si>
    <t>dozór pracownika w nocy ,gaśnice proszkowe szt 4</t>
  </si>
  <si>
    <t>metalowe drzwi</t>
  </si>
  <si>
    <r>
      <t>kraty-sekretariat ,gabinet dyrektora ,pracownia komputerowa ,alarm -czujki sekretariat,pracownia komputerowa,klasafizyczna i chemiczna, biuro księgowości,   na zewn. sygnalizator świetlno -dźwiekowy szt 2, na korytarzu sygn.dźwiękowy szt1.                          Gaśnice proszkowe szt 4,śniegowe szt 2,hydranty szt2.</t>
    </r>
  </si>
  <si>
    <t>IZBICA KUJAWSKA UL.NOWOMIEJSKA 5</t>
  </si>
  <si>
    <t>IZBICA KUJAWSKA UL.PIŁSUDSKIEGO31</t>
  </si>
  <si>
    <t>Monitor LG Flatron 17”</t>
  </si>
  <si>
    <t>Komputer Celeron 700</t>
  </si>
  <si>
    <t>Komputer Duron 800</t>
  </si>
  <si>
    <t>Komputer Celeron 633</t>
  </si>
  <si>
    <t>Monitor Relisys 15’’</t>
  </si>
  <si>
    <t>Monitor Lite-on 15’’</t>
  </si>
  <si>
    <t>Komputer Celeron</t>
  </si>
  <si>
    <t>Komputer Celeron 850 Klaw. Mysz podkł.</t>
  </si>
  <si>
    <t>Monitor HIVISION 15"</t>
  </si>
  <si>
    <t>Drukarka laser.OKI</t>
  </si>
  <si>
    <t>Drukarka igłowa Optimus</t>
  </si>
  <si>
    <t>Drukarka HP 845</t>
  </si>
  <si>
    <t>Drukarka cyfrowa AL..-1045QE/GDI</t>
  </si>
  <si>
    <t>Komputer Celeron 1.2 GHz</t>
  </si>
  <si>
    <t>Komputer Celeron 1,7 GHz DDR</t>
  </si>
  <si>
    <t xml:space="preserve">Komputer Celeron 1,7GHz </t>
  </si>
  <si>
    <t xml:space="preserve">Komputer Celeron 1,7 GHz </t>
  </si>
  <si>
    <t>Klawiatura Unitek PS/2 szt.5 + mysz 5 szt.+głośniki Longtech szt.4</t>
  </si>
  <si>
    <t>MS Windows 98 PL SE  Szt 3</t>
  </si>
  <si>
    <t>Drukarka DeskJet 5150</t>
  </si>
  <si>
    <t>Komputer TYTAN C2,4GHz + IGZ 8+program Windows XP Home PL OEM</t>
  </si>
  <si>
    <t>Monitor Lite-on 17’’ H 1770 NST</t>
  </si>
  <si>
    <t xml:space="preserve">Drukarka HP Laser Jet </t>
  </si>
  <si>
    <t>9. Zespół Szkół w Lubrańcu</t>
  </si>
  <si>
    <t>Liczba pracowników: 41</t>
  </si>
  <si>
    <t>Budynek szkoły</t>
  </si>
  <si>
    <t xml:space="preserve">Budynek mieszkalny </t>
  </si>
  <si>
    <t xml:space="preserve">Budynek gospodarczy </t>
  </si>
  <si>
    <t xml:space="preserve">Szatnia uczniowska </t>
  </si>
  <si>
    <t>Budynek internatu</t>
  </si>
  <si>
    <t xml:space="preserve">Budynek inwentarski </t>
  </si>
  <si>
    <t xml:space="preserve">ul. Brzeska 51, 87-890 Lubraniec </t>
  </si>
  <si>
    <t>gaśnica proszkowa szt.1, kraty</t>
  </si>
  <si>
    <t>gasnica proszkowa szt.2, kraty</t>
  </si>
  <si>
    <t>gaśnice proszkowe szt.9, drzwi drewniane szt.3, drzwi metalowe szt.1, zamki patent szt.6, kraty na oknach kondygnacji I</t>
  </si>
  <si>
    <t>ul. Kościuszki 14, 87-890 Lubraniec</t>
  </si>
  <si>
    <t>ul.Kościuszki 14,87-890 Lubraniec</t>
  </si>
  <si>
    <t>Gaśnice proszkowe szt.8 hydranty szt 3, drzwi plastikowe szt.2, drzwi metalowe szt.2, zamki patent szt. 6, kraty w oknach:sekretariat, gabinet dyrektora, biblioteka, pracownia informatyczna dodotkowo kraty w drzwiach: bibloteka, prac. Informatyczna</t>
  </si>
  <si>
    <t>Kopiarka Ricoh</t>
  </si>
  <si>
    <t>Serwer</t>
  </si>
  <si>
    <t>Stacja PC (15)</t>
  </si>
  <si>
    <t>Zestaw Komputerowy (4szt.)</t>
  </si>
  <si>
    <t>Drukarka HP Deskjet 920 C</t>
  </si>
  <si>
    <t>Magnetowid Daewoo SR 260</t>
  </si>
  <si>
    <t>Radiomagnetofon Panasonic ( 2 szt)</t>
  </si>
  <si>
    <t>Telewizor Samsung + DVD</t>
  </si>
  <si>
    <t>drukarka HR Laser</t>
  </si>
  <si>
    <t>Aparat Kodak DX 6490</t>
  </si>
  <si>
    <t>Transporrter</t>
  </si>
  <si>
    <t>WU2222252BH066898</t>
  </si>
  <si>
    <t>VO63552</t>
  </si>
  <si>
    <t>WLX9658</t>
  </si>
  <si>
    <t>CIĘŻAROWY</t>
  </si>
  <si>
    <t>Pałac - obiekt zabytkowy</t>
  </si>
  <si>
    <t xml:space="preserve">Internat </t>
  </si>
  <si>
    <t>Budynek  kotłowni</t>
  </si>
  <si>
    <t xml:space="preserve">Budynek  garazu </t>
  </si>
  <si>
    <t xml:space="preserve"> Budynek mieszkalny  </t>
  </si>
  <si>
    <t>Brzezie 35, 87-880 Brześć Kujawski</t>
  </si>
  <si>
    <t>10. Poradnia Psychologiczno- Pedagogiczna w Lubrańcu</t>
  </si>
  <si>
    <t>Liczba pracowników: 16</t>
  </si>
  <si>
    <t>gaśnice proszkowe, budynek dozorowany w nocy</t>
  </si>
  <si>
    <t>Komputer Siemens Nivdore</t>
  </si>
  <si>
    <t>Drukarka Okipage 8W Lite</t>
  </si>
  <si>
    <t>kserokopiarka</t>
  </si>
  <si>
    <t>sprzęt komputerowy</t>
  </si>
  <si>
    <t>11. Pogotowie Opiekuńcze w Brzeziu</t>
  </si>
  <si>
    <t>Liczba pracowników: 43</t>
  </si>
  <si>
    <t>system alarmowy</t>
  </si>
  <si>
    <t xml:space="preserve">Ford </t>
  </si>
  <si>
    <t>transit 2,5 D</t>
  </si>
  <si>
    <t>WEOAXXGBVAMM 92585</t>
  </si>
  <si>
    <t>MM92585</t>
  </si>
  <si>
    <t>WKJ 4929</t>
  </si>
  <si>
    <t>osobowo -towarowy</t>
  </si>
  <si>
    <t xml:space="preserve"> 9miejsc /1 tona </t>
  </si>
  <si>
    <t>Magnetowid</t>
  </si>
  <si>
    <t>Telewizor</t>
  </si>
  <si>
    <t>Faks</t>
  </si>
  <si>
    <t>Drukarka OKI 33215</t>
  </si>
  <si>
    <t>Drukarka Lexmark</t>
  </si>
  <si>
    <t>Aparat cyfrowy</t>
  </si>
  <si>
    <t>2000-2005</t>
  </si>
  <si>
    <t>Liczba pracowników: 45</t>
  </si>
  <si>
    <t>Budynek szkolny</t>
  </si>
  <si>
    <t>Budynek dydaktyczny</t>
  </si>
  <si>
    <t>Dom mieszkalny 5-rodzinny</t>
  </si>
  <si>
    <t>Dom mieszkalny 18-rodzinny</t>
  </si>
  <si>
    <t>Warsztaty szkolne</t>
  </si>
  <si>
    <t>Garaże 2-segmentowe</t>
  </si>
  <si>
    <t>Budynek admin.-gospodarczy</t>
  </si>
  <si>
    <t>Stolarnia</t>
  </si>
  <si>
    <t>Chlewnia</t>
  </si>
  <si>
    <t>Stodoła</t>
  </si>
  <si>
    <t>Spichrz</t>
  </si>
  <si>
    <t>Obora</t>
  </si>
  <si>
    <t xml:space="preserve">5 gaśnic, 2 hydranty, kraty w oknach na I piętrze- sala komputerowa, 1 urządzenie alarmowe obejmuje cały budynek- sygnalizacja dźwiękowa, sygnalizatoty na zewnątrz szkoły, powiadomienie do agencji ochrony, 2 drzwi, 3 zamki w tym 1 Gerda </t>
  </si>
  <si>
    <t>Stary Brześć 14; 87-880 Brześć Kujawski</t>
  </si>
  <si>
    <t>2 gaśnice, 1 hydrant, 4 drzwi, 4 zamki zwykłe</t>
  </si>
  <si>
    <t>6 gaśnic, 3 hydranty, sygnalizacja dźwiękowa, sygnalizatory w budynku, dozór pracowniczy całodobowy, 4 drzwi, 6 zamków</t>
  </si>
  <si>
    <t>2 gaśnice, 1 hydrant, kraty w magazynie, 4 drzwi, 6 zamków, szyby antywłamaniowe</t>
  </si>
  <si>
    <t>5 gaśnic, 1 hydrant, urządzenie alarmowe, sygnalizacja dźwiękowa, sygnalizatory na zewnątrz, dozór pracowniczy - część doby, 1 drzwi, 2 zamki</t>
  </si>
  <si>
    <t>2 gaśnice, 1 hydrant, 2 drzwi-kłódki</t>
  </si>
  <si>
    <t>gaśnica, 2 drzwi</t>
  </si>
  <si>
    <t>1 drzwi</t>
  </si>
  <si>
    <t>gaśnica,1 drzwi</t>
  </si>
  <si>
    <t>gaśnica, 4 wrota z blachy</t>
  </si>
  <si>
    <t>4 wrota</t>
  </si>
  <si>
    <t>Kopiarka Canon</t>
  </si>
  <si>
    <t>Urządzenie wielofunkcyjne</t>
  </si>
  <si>
    <t>Drukarka laserowa KAYOCERA</t>
  </si>
  <si>
    <t>Zestaw multimedialny</t>
  </si>
  <si>
    <t>Server OPTIMUS VE 200 G4</t>
  </si>
  <si>
    <t>PC OPTIMUS OPTItech PIV 2,8 17 szt.</t>
  </si>
  <si>
    <t xml:space="preserve">Cable network </t>
  </si>
  <si>
    <t>Multifunctional eguipment 1 HP Laser Jet 3380</t>
  </si>
  <si>
    <t>UPS Ever EcoPro 1000 CDS</t>
  </si>
  <si>
    <t>Monitor OPTIView 17 - 18 szt.</t>
  </si>
  <si>
    <t>Komputer Cel 466/64Mb 6 szt.</t>
  </si>
  <si>
    <t>Komputer Pentium III 550/64MB</t>
  </si>
  <si>
    <t>Komputer ADAX Alfa</t>
  </si>
  <si>
    <t>Komputer P 700/64/20 GB</t>
  </si>
  <si>
    <t>Komputer 1,5 A XP</t>
  </si>
  <si>
    <t>Komputer 1000 ATHLON</t>
  </si>
  <si>
    <t>Komputer AMD Duron 750/10,2 GB 2 szt.</t>
  </si>
  <si>
    <t>Komputer ADAX z CDRW - pracuje w sieci</t>
  </si>
  <si>
    <t>Komputer ADAX w MCI - pracuje w sieci</t>
  </si>
  <si>
    <t>Serwer ADAX - pracuje w sieci</t>
  </si>
  <si>
    <t>Komputer ADAX - 14 szt.</t>
  </si>
  <si>
    <t>Multimedia projector Sanyo SU50</t>
  </si>
  <si>
    <t>NotebookAristo260015/DVD-CDRW/Cel 2,8/40/256/torba</t>
  </si>
  <si>
    <t>12. Zespół Szkół i RCKU w Starym Brześciu</t>
  </si>
  <si>
    <t xml:space="preserve">Fiat </t>
  </si>
  <si>
    <t>PUNTO</t>
  </si>
  <si>
    <t>ZFA 17600001067968</t>
  </si>
  <si>
    <t>166B 20008321849</t>
  </si>
  <si>
    <t>WEJ 4018</t>
  </si>
  <si>
    <t>Caro</t>
  </si>
  <si>
    <t>SUPB 01CBHOO597019</t>
  </si>
  <si>
    <t>CBO 117299</t>
  </si>
  <si>
    <t>WKC 7434</t>
  </si>
  <si>
    <t>Ciągnik</t>
  </si>
  <si>
    <t>C-330</t>
  </si>
  <si>
    <t>WLJ 204B</t>
  </si>
  <si>
    <t>C-360</t>
  </si>
  <si>
    <t>C-360 3p</t>
  </si>
  <si>
    <t>P21358M</t>
  </si>
  <si>
    <t>WLJ 304B</t>
  </si>
  <si>
    <t>WLJ 358 B</t>
  </si>
  <si>
    <t>U 5314</t>
  </si>
  <si>
    <t>WKJ 2323</t>
  </si>
  <si>
    <t>U 3514</t>
  </si>
  <si>
    <t>P230993C</t>
  </si>
  <si>
    <t>WKJ 2372</t>
  </si>
  <si>
    <t>przyczepa</t>
  </si>
  <si>
    <t>D 47A</t>
  </si>
  <si>
    <t>WLJ 226P</t>
  </si>
  <si>
    <t>4,5t.</t>
  </si>
  <si>
    <t>D 47 A</t>
  </si>
  <si>
    <t>WLJ 180P</t>
  </si>
  <si>
    <t>T 104</t>
  </si>
  <si>
    <t>WKJ 1579</t>
  </si>
  <si>
    <t>8t</t>
  </si>
  <si>
    <t>Transit Bus</t>
  </si>
  <si>
    <t>WF0EXXGBFE2S16326</t>
  </si>
  <si>
    <t>2S16326</t>
  </si>
  <si>
    <t>CWL 01AL</t>
  </si>
  <si>
    <t>13. Zespół Szkół w Chodczu</t>
  </si>
  <si>
    <t>13. Zespoł Szkół w Chodczu</t>
  </si>
  <si>
    <t>Zetor</t>
  </si>
  <si>
    <t>02244</t>
  </si>
  <si>
    <t>WKJ7438</t>
  </si>
  <si>
    <t>ciągnik rolniczy</t>
  </si>
  <si>
    <t>MF255</t>
  </si>
  <si>
    <t>5983</t>
  </si>
  <si>
    <t>WCJ335D</t>
  </si>
  <si>
    <t>Nysa</t>
  </si>
  <si>
    <t>Towos</t>
  </si>
  <si>
    <t>390003</t>
  </si>
  <si>
    <t>WCJ9919</t>
  </si>
  <si>
    <t>dostawczy</t>
  </si>
  <si>
    <t>Fiat</t>
  </si>
  <si>
    <t>Punto</t>
  </si>
  <si>
    <t>ZFA19800009210310</t>
  </si>
  <si>
    <t>188A40000035597</t>
  </si>
  <si>
    <t>CWWC104</t>
  </si>
  <si>
    <t>Amplituner Philips 735</t>
  </si>
  <si>
    <t xml:space="preserve">Magnetovid Thomson </t>
  </si>
  <si>
    <t>Wieża Philips</t>
  </si>
  <si>
    <t>Telewizor Thomson</t>
  </si>
  <si>
    <t>Telwizor Thomson</t>
  </si>
  <si>
    <t>Projektor Philips</t>
  </si>
  <si>
    <t>bud.szkol.-mieszk.</t>
  </si>
  <si>
    <t>Chodecz</t>
  </si>
  <si>
    <t>kontener</t>
  </si>
  <si>
    <t>szopa</t>
  </si>
  <si>
    <t>bud.biurowy</t>
  </si>
  <si>
    <t>ustęp</t>
  </si>
  <si>
    <t>oświetlenie placu</t>
  </si>
  <si>
    <t>garaż z got. elementów</t>
  </si>
  <si>
    <t xml:space="preserve">Ogrodzenie </t>
  </si>
  <si>
    <t>warsztaty szkolne</t>
  </si>
  <si>
    <t>Wodociągi</t>
  </si>
  <si>
    <t>Libczba pracowników: 14</t>
  </si>
  <si>
    <t>Lokal Użytkowy Nr 2</t>
  </si>
  <si>
    <t>1 gaśnica proszkowa,4 okna okratowane, 5 zabezpieczonych siatką ogrodzeniową,4drzwi do głównej części budynku(3metalowe, 1 drewniane)zamki GERDA</t>
  </si>
  <si>
    <t>ul.Wojska Polskiego 18                      87 - 840 Lubień Kujawski</t>
  </si>
  <si>
    <t>komputer</t>
  </si>
  <si>
    <t>2002-2004</t>
  </si>
  <si>
    <t>Komputer Optimus OPT 2 szt, + urządzenie wielofunkcyjne</t>
  </si>
  <si>
    <t>15. Zespół Szkół w Kowalu</t>
  </si>
  <si>
    <t>17. Dom Dziecka Lubień Kujawski</t>
  </si>
  <si>
    <t>18. Powiatowy Zarząd Dróg w Jarantowicach</t>
  </si>
  <si>
    <t>19. Powiatowy Urząd Pracy</t>
  </si>
  <si>
    <t>Liczba pracowników: 39</t>
  </si>
  <si>
    <t>Budynek Oświat-wychowawczy</t>
  </si>
  <si>
    <t>Kotłownia</t>
  </si>
  <si>
    <t>Budynek dydakt.mieszkalny</t>
  </si>
  <si>
    <t>Budynek gospodarczo-mieszkal.</t>
  </si>
  <si>
    <t>Garaże-warsztaty</t>
  </si>
  <si>
    <t>gaśnice , alarm</t>
  </si>
  <si>
    <t>Kowal, ul. Kazimierza Wielkiego 9</t>
  </si>
  <si>
    <t>gaśnice</t>
  </si>
  <si>
    <t>Kowal,ul. Kołłątaja 11</t>
  </si>
  <si>
    <t>Kowal,ul. M.Konopnickiej 64</t>
  </si>
  <si>
    <t>gaśnice, hydrant, alarm</t>
  </si>
  <si>
    <t>Kowal, ul. M.Konopnickiej 64</t>
  </si>
  <si>
    <t xml:space="preserve">gaśnice </t>
  </si>
  <si>
    <t>H-09-21</t>
  </si>
  <si>
    <t>WKM3513</t>
  </si>
  <si>
    <t>ZFA1760000870838</t>
  </si>
  <si>
    <t>176A80007688294</t>
  </si>
  <si>
    <t>WKM 3965</t>
  </si>
  <si>
    <t>WKM862B</t>
  </si>
  <si>
    <t>ciągnik rol.</t>
  </si>
  <si>
    <t>C--3603P</t>
  </si>
  <si>
    <t>WER0024</t>
  </si>
  <si>
    <t>ciagnik rol</t>
  </si>
  <si>
    <t>MF-255</t>
  </si>
  <si>
    <t>P-963895</t>
  </si>
  <si>
    <t>P01387313</t>
  </si>
  <si>
    <t>WER0021</t>
  </si>
  <si>
    <t>WKM3656</t>
  </si>
  <si>
    <t>Osob-tow.</t>
  </si>
  <si>
    <t>8/700</t>
  </si>
  <si>
    <t>przyczepa D-46B</t>
  </si>
  <si>
    <t>ciężarowa</t>
  </si>
  <si>
    <t>4,5 t</t>
  </si>
  <si>
    <t>przyczepa D-47B</t>
  </si>
  <si>
    <t>komputery-2 szt.</t>
  </si>
  <si>
    <t>komputer + skaner</t>
  </si>
  <si>
    <t>komputer 5 szt + drukarka</t>
  </si>
  <si>
    <t>Notebook</t>
  </si>
  <si>
    <t>Włamanie -kradzież sprzetu warsztatowego</t>
  </si>
  <si>
    <t>Liczba pracowników: 29</t>
  </si>
  <si>
    <t>Budynek szkoły stara część</t>
  </si>
  <si>
    <t>Budynek szkoły nowa część</t>
  </si>
  <si>
    <t>Dom nauczyciela- blok</t>
  </si>
  <si>
    <t>Dom mieszkalny</t>
  </si>
  <si>
    <t>Piwnica</t>
  </si>
  <si>
    <t>system alarmowy, drzwi antywłamaniowe do sekretariatu</t>
  </si>
  <si>
    <t>17. Dom Dziecka w Lubieniu Kujawskim</t>
  </si>
  <si>
    <t>drukarka laserowa</t>
  </si>
  <si>
    <t>Punto Sole</t>
  </si>
  <si>
    <t>2FA17600001235691</t>
  </si>
  <si>
    <t>176B20009126210</t>
  </si>
  <si>
    <t>WEN 2898</t>
  </si>
  <si>
    <t>126p</t>
  </si>
  <si>
    <t>FSM126A10766168964</t>
  </si>
  <si>
    <t>SUF126A0019503058</t>
  </si>
  <si>
    <t>WLM061B</t>
  </si>
  <si>
    <t>T-522</t>
  </si>
  <si>
    <t>WLM 133B</t>
  </si>
  <si>
    <t>ciężarowo-osobowe</t>
  </si>
  <si>
    <t>WLM 154B</t>
  </si>
  <si>
    <t>WLM 589B</t>
  </si>
  <si>
    <t>ciagnik</t>
  </si>
  <si>
    <t>Starachowice</t>
  </si>
  <si>
    <t>D-35M</t>
  </si>
  <si>
    <t>WLM015P</t>
  </si>
  <si>
    <t>3,5t</t>
  </si>
  <si>
    <t>Osadniki</t>
  </si>
  <si>
    <t xml:space="preserve">Liczba pracowników: 23 </t>
  </si>
  <si>
    <t>1 gaśnica</t>
  </si>
  <si>
    <t>2 gaśnice</t>
  </si>
  <si>
    <t>Przełącznik sieciowy- pracuje w sieci</t>
  </si>
  <si>
    <t>magazyn paliw</t>
  </si>
  <si>
    <t>Myjnie płytowe</t>
  </si>
  <si>
    <t>Liczba pracowników: 31</t>
  </si>
  <si>
    <t>14. Poradnia Psychologiczno- Pedagogiczna w Lubieniu Kujawskim</t>
  </si>
  <si>
    <t>14. Poradnia Psychologiczno-Pedagogiczna w Lubieniu Kujawskim</t>
  </si>
  <si>
    <t>zestawy komputerowe szt. 5</t>
  </si>
  <si>
    <t>WLL856B</t>
  </si>
  <si>
    <t>00004</t>
  </si>
  <si>
    <t>WLL267B</t>
  </si>
  <si>
    <t>WLL241B</t>
  </si>
  <si>
    <t>16. Zespół Szkół w Lubrańcu- Marysinie</t>
  </si>
  <si>
    <t>Lubraniec-Marysin</t>
  </si>
  <si>
    <t>Pałac</t>
  </si>
  <si>
    <t>Pralnia</t>
  </si>
  <si>
    <t>Spchlerz</t>
  </si>
  <si>
    <t>wiata</t>
  </si>
  <si>
    <t>XVIII/XIX</t>
  </si>
  <si>
    <t>gaśnice - 3, hydranty - 3, kraty - 5 pom.drzwi - 5, zamki z wkładkami - 5, dozór całodobowy - dyżury wychowawców</t>
  </si>
  <si>
    <t>gaśnice - 4, hydranty - 2, zamki z wkładkami - 4</t>
  </si>
  <si>
    <t>gaśnica - 1, kraty 3 pom., hydrant - 1, drzwi - 2, zamki z wkładkami - 5</t>
  </si>
  <si>
    <t>kraty, drzwi-2 , kłódki 2 szt.</t>
  </si>
  <si>
    <t>gaśnica - 1, hydrant - 1, kraty - 4, drzwi - 1, kłódka - 1</t>
  </si>
  <si>
    <t>wysoki mur, siatka, drzwi - 4, kłódki - 4</t>
  </si>
  <si>
    <t>drzwi - 1, zamek z wkładkami</t>
  </si>
  <si>
    <t>Ul. 1-go Maja 44, 87 - 840 Lubień Kujawski</t>
  </si>
  <si>
    <t>16. Zespół Szkół Lubraniec- Marysin</t>
  </si>
  <si>
    <t>FORD TRANSIT</t>
  </si>
  <si>
    <t>T - 100</t>
  </si>
  <si>
    <t>WFOHXX4B/ VHMP28266</t>
  </si>
  <si>
    <t>MP28266</t>
  </si>
  <si>
    <t>WEA1403</t>
  </si>
  <si>
    <t>2,5D</t>
  </si>
  <si>
    <t>9 osób/200kg</t>
  </si>
  <si>
    <t>MIKRO CIĄGNIK</t>
  </si>
  <si>
    <t>RJS1</t>
  </si>
  <si>
    <t>00079-</t>
  </si>
  <si>
    <t>WLL216D</t>
  </si>
  <si>
    <t>specjalny</t>
  </si>
  <si>
    <t>Budynek administracyjny</t>
  </si>
  <si>
    <t>Garaż magazynowy</t>
  </si>
  <si>
    <t>Rozdzielnia elektryczna</t>
  </si>
  <si>
    <t>Budynek parterowy, 16 sztuk okien, wszystkie okratowane, 4 gaśnice proszkowe + 1 agregat, ochrona całodobowa, drzwi wejściowe z litego drewna, zamki typu GERDA (2 szt.) okratowane.</t>
  </si>
  <si>
    <t>Jarantowice, 87-850 Choceń</t>
  </si>
  <si>
    <t>Maszyna do pisania</t>
  </si>
  <si>
    <t>Monitor</t>
  </si>
  <si>
    <t>Zasilacz UPS</t>
  </si>
  <si>
    <t>Drukarka HP 1125C</t>
  </si>
  <si>
    <t>Telefax</t>
  </si>
  <si>
    <t>Drukarka HP1015</t>
  </si>
  <si>
    <t>Aparat Cyfrowy HP</t>
  </si>
  <si>
    <t>_</t>
  </si>
  <si>
    <t>OPEL</t>
  </si>
  <si>
    <t>CORSA</t>
  </si>
  <si>
    <t>WOLOXCF0814106896</t>
  </si>
  <si>
    <t>Z10XE-19P26457</t>
  </si>
  <si>
    <t>CWL G100</t>
  </si>
  <si>
    <t>5 osób       1405 kg.</t>
  </si>
  <si>
    <t>FS LUBLIN</t>
  </si>
  <si>
    <t>ŻUK A 07H</t>
  </si>
  <si>
    <t>KIAJF69EYK423325</t>
  </si>
  <si>
    <t>SUL00712HV0585592</t>
  </si>
  <si>
    <t>WEA 7626</t>
  </si>
  <si>
    <t>cięż.-uniw.</t>
  </si>
  <si>
    <t>5 osób      2500 kg.</t>
  </si>
  <si>
    <t>PRZYCZEPKA LEKKA ŚWIDNIK</t>
  </si>
  <si>
    <t>ZPC</t>
  </si>
  <si>
    <t>SWH2360533B013372</t>
  </si>
  <si>
    <t>CWL U244</t>
  </si>
  <si>
    <t>przyczepka lekka</t>
  </si>
  <si>
    <t>750 kg.</t>
  </si>
  <si>
    <t>ATS CIĄGNIK GĄSIENICOWY</t>
  </si>
  <si>
    <t>ATS35</t>
  </si>
  <si>
    <t>20 ton.</t>
  </si>
  <si>
    <t>szkoda komunikacyjna</t>
  </si>
  <si>
    <t>skradziono dwa zestawy komputerowe, telefon bezprzewodowy, kluczyki do samochodu marki OPEL CORSA, szkoda komunikacyjna</t>
  </si>
  <si>
    <t>Drukarka HP LJ 2100</t>
  </si>
  <si>
    <t>Komputer C-556 (zestaw)</t>
  </si>
  <si>
    <t>Kserokopiarka Canon NP. 6317</t>
  </si>
  <si>
    <t>Serwer DTK Kosmos SE7501HG2(S)(L)</t>
  </si>
  <si>
    <t>Serwer DTK Kosmos SE7501HG2(S)(K)</t>
  </si>
  <si>
    <t>Drukarka HP 8100N</t>
  </si>
  <si>
    <t xml:space="preserve">Komputer PRO PENTIUM III </t>
  </si>
  <si>
    <t>Komputer C-566 (zestaw)</t>
  </si>
  <si>
    <t>Drukarka HP LJ 2200 DS)</t>
  </si>
  <si>
    <t>Drukarka HP LJ 1200 (UBS/LPT)</t>
  </si>
  <si>
    <t>Koncentrator HUB SSII Dual</t>
  </si>
  <si>
    <t>Komputer DTK P4 - 1,6 GHz(zestaw)</t>
  </si>
  <si>
    <t>Komputer DTK P3- 933 MHz(zestaw)</t>
  </si>
  <si>
    <t>Drukarka laserowa HPLJ 1200</t>
  </si>
  <si>
    <t>Komputer DTK P3- 933 MHz</t>
  </si>
  <si>
    <t>Komputer DTK-P4 1,8 GHz</t>
  </si>
  <si>
    <t>Drukarka HP Laser Jet 1200</t>
  </si>
  <si>
    <t>Drukarka HP 1220 Desk Jet A3</t>
  </si>
  <si>
    <t>Zestaw komputerowy P4+nagrywarka</t>
  </si>
  <si>
    <t>Zestaw komputerowy P4</t>
  </si>
  <si>
    <t>Serwer IBM (użyczenie)</t>
  </si>
  <si>
    <t>Komputer DTK z zasilaczem APC (zestaw)</t>
  </si>
  <si>
    <t>Komputer DTK z drukarką HPLJ 1300 (zestaw)</t>
  </si>
  <si>
    <t>Komputer DTK P4+monitor Philips 15" LCD</t>
  </si>
  <si>
    <t>Komputer DTK P4+monitor Philips 17" LCD</t>
  </si>
  <si>
    <t>Komputer DTK P4</t>
  </si>
  <si>
    <t>Switch 3 Com SS 3 4400</t>
  </si>
  <si>
    <t>Kserokopiarka cyfrowa Sharp AR-5012QE</t>
  </si>
  <si>
    <t>Drukarka igłowa OKI 10 3320</t>
  </si>
  <si>
    <t>Monitor 15 NEC V520</t>
  </si>
  <si>
    <t>Switch SuperStarckII - koncentrator</t>
  </si>
  <si>
    <t>Skaner ARTEC ULTIMA 2000</t>
  </si>
  <si>
    <t>Monitor LG SW 563N 15"</t>
  </si>
  <si>
    <t xml:space="preserve">Zasilacz awaryjny APC BackPro 420 </t>
  </si>
  <si>
    <t>Zasilacz APC Smart - 700 NET</t>
  </si>
  <si>
    <t>Router do internetu Ugate 3150</t>
  </si>
  <si>
    <t>Skaner Plustek OpitcPro ST24+FR Sprint PL</t>
  </si>
  <si>
    <t>drukarka HP DJ 1220c</t>
  </si>
  <si>
    <t>Zasilacz awaryjny APC Smart 700 VA NET</t>
  </si>
  <si>
    <t>Monitor Philips 15' LCD</t>
  </si>
  <si>
    <t>Zasilacz awaryjny APC Smart 1000 VA RM2U</t>
  </si>
  <si>
    <t>Drukarka atramentowa HPDJ 1220 C</t>
  </si>
  <si>
    <t>Drukarka laserowa HPLJ 1320</t>
  </si>
  <si>
    <t>Drukarka HP ink Jet CP 1700</t>
  </si>
  <si>
    <t>Urządzenie wielofunkcyjne Lexmark</t>
  </si>
  <si>
    <t>Kserokopiarka Canon NP. 1550</t>
  </si>
  <si>
    <t>Notebook Aristo PIII 700</t>
  </si>
  <si>
    <t>Notebook Aristo Optima P4</t>
  </si>
  <si>
    <t>Notebook Toshiba</t>
  </si>
  <si>
    <t>Projektor Philips Clear SV1 2600 A</t>
  </si>
  <si>
    <t>Aparat fotograficzny Kodak CX- 4300</t>
  </si>
  <si>
    <t>Pamięć USB 2.0 Pen Drive</t>
  </si>
  <si>
    <t>przepięcie- uszkodzenie sprzętu elektronicznego</t>
  </si>
  <si>
    <t>szkoda komunikacyjna- wypłata z OC sprawcy szkody</t>
  </si>
  <si>
    <t xml:space="preserve">Fiat  </t>
  </si>
  <si>
    <t xml:space="preserve">Marea </t>
  </si>
  <si>
    <t>ZFA18500000077631</t>
  </si>
  <si>
    <t>182A40009725523</t>
  </si>
  <si>
    <t>WEB 1117</t>
  </si>
  <si>
    <t>Skoda</t>
  </si>
  <si>
    <t>Fabia sedan</t>
  </si>
  <si>
    <t>TMBDY 16Y054195420</t>
  </si>
  <si>
    <t>STAZQX01FM5FM52T037LALLEOGG</t>
  </si>
  <si>
    <t>CW 27591</t>
  </si>
  <si>
    <t>od godziny 15.30 do 7.30 ochrona obiektu - portierzy, wszystkie okna na parterze okratowane, urząd jest wyposażony w gaśnice  proszkowe-11sztuk, teren wokół budynku ogrodzony, 2 drzwi wejściowe do budynku,</t>
  </si>
  <si>
    <t>ul. Kapitulna 24, 87-800 Włocławek</t>
  </si>
  <si>
    <t>1975r rozbudowa 1998r</t>
  </si>
  <si>
    <t>stara cześć 215.178,00 zł nowa cześć 408.966,88 zł łącznie wartość budynku 624.144,88 zł</t>
  </si>
  <si>
    <t>Liczba pracowników: 94</t>
  </si>
  <si>
    <t>15200       13200</t>
  </si>
  <si>
    <t>16.12.2005   16.12.2006</t>
  </si>
  <si>
    <t>15.12.2006   15.12.2007</t>
  </si>
  <si>
    <t>7500         6800</t>
  </si>
  <si>
    <t>22.11.2005 22.11.2006</t>
  </si>
  <si>
    <t>21.11.2006    21.11.2007</t>
  </si>
  <si>
    <t>22.11.2005   22.11.2006</t>
  </si>
  <si>
    <t>21.11.2006   21.11.2007</t>
  </si>
  <si>
    <t>16000   14000</t>
  </si>
  <si>
    <t xml:space="preserve">25.10.2005   25.10.2006 </t>
  </si>
  <si>
    <t>24.10.2006   24.10.2007</t>
  </si>
  <si>
    <t>05.12.2005   05.12.2006</t>
  </si>
  <si>
    <t>04.12.2006    04.12.2007</t>
  </si>
  <si>
    <t>17000    15000</t>
  </si>
  <si>
    <t>05.12.2005  05.12.2006</t>
  </si>
  <si>
    <t>04.12.2006   04.12.2007</t>
  </si>
  <si>
    <t>01.01.2006   01.01.2007</t>
  </si>
  <si>
    <t>31.12.2006   31.12.2007</t>
  </si>
  <si>
    <t>4900     3800</t>
  </si>
  <si>
    <t>4900      3800</t>
  </si>
  <si>
    <t>16.02.2006  16.02.2007</t>
  </si>
  <si>
    <t>15.12.2006  15.12.2007</t>
  </si>
  <si>
    <t>16.12.2005  16.12.2006</t>
  </si>
  <si>
    <t>85000    78000</t>
  </si>
  <si>
    <t>03.09.2005 03.09.2006</t>
  </si>
  <si>
    <t>02.09.2006  02.09.2007</t>
  </si>
  <si>
    <t>15.09.2005  15.09.2006</t>
  </si>
  <si>
    <t>14.09.2006  14.09.2007</t>
  </si>
  <si>
    <t>06.05.2006  06.05.2007</t>
  </si>
  <si>
    <t>05.05.2007  05.05.2008</t>
  </si>
  <si>
    <t>17000      15000</t>
  </si>
  <si>
    <t>03.09.2005  03.09.2006</t>
  </si>
  <si>
    <t>27.06.2006  27.06.2007</t>
  </si>
  <si>
    <t>26.06.2007 26.06.2008</t>
  </si>
  <si>
    <t>31.12.2006  31.12.2007</t>
  </si>
  <si>
    <t>6000      5000</t>
  </si>
  <si>
    <t>18.11.2005   18.11.2006</t>
  </si>
  <si>
    <t>17.11.2006   17.11.2007</t>
  </si>
  <si>
    <t>8000      6500</t>
  </si>
  <si>
    <t>11.07.2006    11.07.2007</t>
  </si>
  <si>
    <t>10.07.2007  10.07.2008</t>
  </si>
  <si>
    <t>11.07.2006  11.07.2007</t>
  </si>
  <si>
    <t>09.06.2006  09.06.2007</t>
  </si>
  <si>
    <t>08.06.2007 08.06.2008</t>
  </si>
  <si>
    <t>18.12.2005   18.12.2006</t>
  </si>
  <si>
    <t>17.12.2006   17.12.2007</t>
  </si>
  <si>
    <t>10000    8900</t>
  </si>
  <si>
    <t>55000     50000</t>
  </si>
  <si>
    <t>08.01.2006   08.01.2007</t>
  </si>
  <si>
    <t>07.01.2007  07.01.2008</t>
  </si>
  <si>
    <t>11.05.2006  11.05.2007</t>
  </si>
  <si>
    <t>10.05.2007  10.05.2008</t>
  </si>
  <si>
    <t>13.05.2006  13.05.2007</t>
  </si>
  <si>
    <t>12.05.2007  12.05.2008</t>
  </si>
  <si>
    <t>01.01.2006  01.01.2007</t>
  </si>
  <si>
    <t>18.09.2005  18.09.2006</t>
  </si>
  <si>
    <t>17.09.2006  17.09.2007</t>
  </si>
  <si>
    <t>31.12.2006 31.12.2007</t>
  </si>
  <si>
    <t>12.12.2005 12.12.2006</t>
  </si>
  <si>
    <t>11.12.2006   11.12.2007</t>
  </si>
  <si>
    <t>11000    9500</t>
  </si>
  <si>
    <t>31.10.2005  31.10.2006</t>
  </si>
  <si>
    <t>30.10.2006  30.10.2007</t>
  </si>
  <si>
    <t>8000     7000</t>
  </si>
  <si>
    <t>14.04.2006  14.04.2007</t>
  </si>
  <si>
    <t>13.04.2007  13.04.2008</t>
  </si>
  <si>
    <t>19.05.2006  19.05.2007</t>
  </si>
  <si>
    <t>18.05.2007  18.05.2008</t>
  </si>
  <si>
    <t>13000   11000</t>
  </si>
  <si>
    <t>28.12.2005  28.12.2006</t>
  </si>
  <si>
    <t>27.12.2006  27.12.2007</t>
  </si>
  <si>
    <t>8000      6800</t>
  </si>
  <si>
    <t>4000     3200</t>
  </si>
  <si>
    <t>19000    17000</t>
  </si>
  <si>
    <t>26.04.2006   26.04.2007</t>
  </si>
  <si>
    <t>25.04.2007  25.04.2008</t>
  </si>
  <si>
    <t>25.02.2006   25.02.2007</t>
  </si>
  <si>
    <t>24.02.2007  24.02.2008</t>
  </si>
  <si>
    <t>18.08.2006  18.08.2007</t>
  </si>
  <si>
    <t>17.08.2007  17.08.2008</t>
  </si>
  <si>
    <t>04.01.2006  04.01.2007</t>
  </si>
  <si>
    <t>03.01.2007  03.01.2008</t>
  </si>
  <si>
    <t>29000      26000</t>
  </si>
  <si>
    <t>09.03.2006 09.03.2007</t>
  </si>
  <si>
    <t>08.03.2007 08.03.2008</t>
  </si>
  <si>
    <t>08.02.2006   08.02.2007</t>
  </si>
  <si>
    <t>07.02.2007  07.02.2008</t>
  </si>
  <si>
    <t>09.02.2006 09.02.2007</t>
  </si>
  <si>
    <t>08.02.2007   08.02.2008</t>
  </si>
  <si>
    <t>14000    12000</t>
  </si>
  <si>
    <t>Komputer DELL PC+Monitor DELL 15" LCD*</t>
  </si>
  <si>
    <t>Komputer DELL PC (bez monitora)*</t>
  </si>
  <si>
    <t>Skaner typ II*</t>
  </si>
  <si>
    <t>* Powiatowy Urząd Pracy- poz.132-138 wartość szacunkowa</t>
  </si>
  <si>
    <t>20. Powiatowy Zespół ds. Orzekania o Niepełnosprawności we Włocławku</t>
  </si>
  <si>
    <t>Liczba pracowników: 4</t>
  </si>
  <si>
    <t>ul. Okrzei 74, 87-800 Włocławek</t>
  </si>
  <si>
    <t>drukarka HP LJ 1010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</si>
</sst>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</numFmts>
  <fonts count="2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2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8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Font="1" applyFill="1" applyBorder="1" applyAlignment="1">
      <alignment vertical="center" wrapText="1"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8" fontId="8" fillId="0" borderId="0" xfId="0" applyNumberFormat="1" applyFont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0" fillId="0" borderId="2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vertical="center" wrapText="1"/>
    </xf>
    <xf numFmtId="0" fontId="14" fillId="0" borderId="0" xfId="0" applyFont="1" applyAlignment="1">
      <alignment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4" fontId="0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1" fillId="0" borderId="6" xfId="0" applyFont="1" applyAlignment="1">
      <alignment horizontal="center" vertical="center" wrapText="1"/>
    </xf>
    <xf numFmtId="2" fontId="11" fillId="0" borderId="6" xfId="0" applyFont="1" applyAlignment="1">
      <alignment horizontal="center" vertical="center" wrapText="1"/>
    </xf>
    <xf numFmtId="2" fontId="18" fillId="0" borderId="1" xfId="0" applyNumberFormat="1" applyFont="1" applyBorder="1" applyAlignment="1">
      <alignment vertical="center" wrapText="1"/>
    </xf>
    <xf numFmtId="0" fontId="11" fillId="0" borderId="0" xfId="0" applyAlignment="1">
      <alignment/>
    </xf>
    <xf numFmtId="0" fontId="10" fillId="0" borderId="6" xfId="0" applyFont="1" applyAlignment="1">
      <alignment horizontal="center" vertical="center" wrapText="1"/>
    </xf>
    <xf numFmtId="0" fontId="11" fillId="0" borderId="6" xfId="0" applyFont="1" applyAlignment="1">
      <alignment vertical="center" wrapText="1"/>
    </xf>
    <xf numFmtId="2" fontId="11" fillId="0" borderId="6" xfId="0" applyFont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168" fontId="10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8" fontId="0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170" fontId="0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11" fillId="0" borderId="0" xfId="0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4" fontId="3" fillId="0" borderId="2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168" fontId="0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19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8" fontId="2" fillId="0" borderId="1" xfId="15" applyNumberFormat="1" applyFont="1" applyFill="1" applyBorder="1" applyAlignment="1">
      <alignment horizontal="right" vertical="center" wrapText="1"/>
    </xf>
    <xf numFmtId="168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168" fontId="0" fillId="0" borderId="1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49" fontId="0" fillId="0" borderId="1" xfId="0" applyNumberFormat="1" applyFont="1" applyBorder="1" applyAlignment="1">
      <alignment wrapText="1"/>
    </xf>
    <xf numFmtId="2" fontId="20" fillId="0" borderId="1" xfId="0" applyNumberFormat="1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44" fontId="2" fillId="0" borderId="1" xfId="15" applyNumberFormat="1" applyFont="1" applyFill="1" applyBorder="1" applyAlignment="1">
      <alignment horizontal="right"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" fontId="11" fillId="0" borderId="12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168" fontId="0" fillId="0" borderId="3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168" fontId="0" fillId="0" borderId="1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21" fillId="0" borderId="2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168" fontId="0" fillId="0" borderId="0" xfId="0" applyNumberFormat="1" applyFont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20" fillId="0" borderId="1" xfId="0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2" fontId="20" fillId="0" borderId="1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zbiorczy%20do%20SIWZ-%20robocz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ynki i budowle"/>
      <sheetName val="Elektronika "/>
      <sheetName val="Auta"/>
      <sheetName val="Szkody"/>
      <sheetName val="pozostałe śr.trwałe i obrotowe"/>
      <sheetName val="trwałe-druk"/>
      <sheetName val="gotów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171"/>
  <sheetViews>
    <sheetView workbookViewId="0" topLeftCell="A164">
      <selection activeCell="D172" sqref="D172"/>
    </sheetView>
  </sheetViews>
  <sheetFormatPr defaultColWidth="9.140625" defaultRowHeight="12.75"/>
  <cols>
    <col min="1" max="1" width="5.00390625" style="39" customWidth="1"/>
    <col min="2" max="2" width="28.7109375" style="39" customWidth="1"/>
    <col min="3" max="3" width="14.57421875" style="77" customWidth="1"/>
    <col min="4" max="4" width="20.140625" style="78" customWidth="1"/>
    <col min="5" max="5" width="15.00390625" style="78" customWidth="1"/>
    <col min="6" max="6" width="36.57421875" style="76" customWidth="1"/>
    <col min="7" max="7" width="33.7109375" style="39" customWidth="1"/>
  </cols>
  <sheetData>
    <row r="1" spans="1:7" ht="16.5">
      <c r="A1" s="31" t="s">
        <v>290</v>
      </c>
      <c r="B1" s="13"/>
      <c r="C1" s="14"/>
      <c r="D1" s="22"/>
      <c r="E1" s="22"/>
      <c r="F1" s="18"/>
      <c r="G1" s="15" t="s">
        <v>35</v>
      </c>
    </row>
    <row r="2" spans="1:8" ht="38.25">
      <c r="A2" s="4" t="s">
        <v>7</v>
      </c>
      <c r="B2" s="4" t="s">
        <v>27</v>
      </c>
      <c r="C2" s="4" t="s">
        <v>28</v>
      </c>
      <c r="D2" s="30" t="s">
        <v>45</v>
      </c>
      <c r="E2" s="30" t="s">
        <v>2</v>
      </c>
      <c r="F2" s="4" t="s">
        <v>40</v>
      </c>
      <c r="G2" s="4" t="s">
        <v>29</v>
      </c>
      <c r="H2" s="9"/>
    </row>
    <row r="3" spans="1:8" ht="12.75" customHeight="1">
      <c r="A3" s="179" t="s">
        <v>1</v>
      </c>
      <c r="B3" s="179"/>
      <c r="C3" s="179"/>
      <c r="D3" s="179"/>
      <c r="E3" s="179"/>
      <c r="F3" s="179"/>
      <c r="G3" s="65" t="s">
        <v>47</v>
      </c>
      <c r="H3" s="9"/>
    </row>
    <row r="4" spans="1:7" ht="51">
      <c r="A4" s="19">
        <v>1</v>
      </c>
      <c r="B4" s="19" t="s">
        <v>46</v>
      </c>
      <c r="C4" s="3">
        <v>1926</v>
      </c>
      <c r="D4" s="28">
        <v>1889370</v>
      </c>
      <c r="E4" s="136" t="s">
        <v>291</v>
      </c>
      <c r="F4" s="28" t="s">
        <v>81</v>
      </c>
      <c r="G4" s="28" t="s">
        <v>292</v>
      </c>
    </row>
    <row r="5" spans="1:256" ht="12.75">
      <c r="A5" s="177" t="s">
        <v>5</v>
      </c>
      <c r="B5" s="177"/>
      <c r="C5" s="177"/>
      <c r="D5" s="66">
        <f>SUM(D4:D4)</f>
        <v>1889370</v>
      </c>
      <c r="E5" s="66"/>
      <c r="F5" s="40"/>
      <c r="G5" s="1"/>
      <c r="IV5" s="98">
        <f>SUM(D5:IU5)</f>
        <v>1889370</v>
      </c>
    </row>
    <row r="6" spans="1:7" ht="12.75" customHeight="1">
      <c r="A6" s="174" t="s">
        <v>48</v>
      </c>
      <c r="B6" s="175"/>
      <c r="C6" s="175"/>
      <c r="D6" s="175"/>
      <c r="E6" s="175"/>
      <c r="F6" s="176"/>
      <c r="G6" s="65" t="s">
        <v>117</v>
      </c>
    </row>
    <row r="7" spans="1:7" ht="15.75" customHeight="1">
      <c r="A7" s="123">
        <v>1</v>
      </c>
      <c r="B7" s="85" t="s">
        <v>121</v>
      </c>
      <c r="C7" s="3">
        <v>1957</v>
      </c>
      <c r="D7" s="99">
        <v>200109</v>
      </c>
      <c r="E7" s="124"/>
      <c r="F7" s="28" t="s">
        <v>120</v>
      </c>
      <c r="G7" s="1" t="s">
        <v>296</v>
      </c>
    </row>
    <row r="8" spans="1:256" ht="12.75">
      <c r="A8" s="177" t="s">
        <v>5</v>
      </c>
      <c r="B8" s="177"/>
      <c r="C8" s="177"/>
      <c r="D8" s="66">
        <f>SUM(D7:D7)</f>
        <v>200109</v>
      </c>
      <c r="E8" s="66"/>
      <c r="F8" s="40"/>
      <c r="G8" s="1"/>
      <c r="IV8" s="98">
        <f>SUM(D8:IU8)</f>
        <v>200109</v>
      </c>
    </row>
    <row r="9" spans="1:7" ht="12.75" customHeight="1">
      <c r="A9" s="179" t="s">
        <v>118</v>
      </c>
      <c r="B9" s="179"/>
      <c r="C9" s="179"/>
      <c r="D9" s="179"/>
      <c r="E9" s="179"/>
      <c r="F9" s="179"/>
      <c r="G9" s="65" t="s">
        <v>149</v>
      </c>
    </row>
    <row r="10" spans="1:7" ht="38.25">
      <c r="A10" s="128">
        <v>1</v>
      </c>
      <c r="B10" s="19" t="s">
        <v>126</v>
      </c>
      <c r="C10" s="3">
        <v>1992</v>
      </c>
      <c r="D10" s="28">
        <v>379602.5</v>
      </c>
      <c r="E10" s="68"/>
      <c r="F10" s="28" t="s">
        <v>140</v>
      </c>
      <c r="G10" s="28" t="s">
        <v>141</v>
      </c>
    </row>
    <row r="11" spans="1:7" ht="25.5">
      <c r="A11" s="129">
        <v>2</v>
      </c>
      <c r="B11" s="19" t="s">
        <v>127</v>
      </c>
      <c r="C11" s="3">
        <v>1992</v>
      </c>
      <c r="D11" s="28">
        <v>46235.1</v>
      </c>
      <c r="E11" s="68"/>
      <c r="F11" s="28" t="s">
        <v>142</v>
      </c>
      <c r="G11" s="28" t="s">
        <v>141</v>
      </c>
    </row>
    <row r="12" spans="1:7" ht="38.25">
      <c r="A12" s="129">
        <v>3</v>
      </c>
      <c r="B12" s="19" t="s">
        <v>128</v>
      </c>
      <c r="C12" s="3">
        <v>1992</v>
      </c>
      <c r="D12" s="28">
        <v>328908.6</v>
      </c>
      <c r="E12" s="68"/>
      <c r="F12" s="28" t="s">
        <v>143</v>
      </c>
      <c r="G12" s="28" t="s">
        <v>141</v>
      </c>
    </row>
    <row r="13" spans="1:7" ht="25.5">
      <c r="A13" s="129">
        <v>4</v>
      </c>
      <c r="B13" s="19" t="s">
        <v>129</v>
      </c>
      <c r="C13" s="3">
        <v>1964</v>
      </c>
      <c r="D13" s="28">
        <v>7323.1</v>
      </c>
      <c r="E13" s="68"/>
      <c r="F13" s="28" t="s">
        <v>144</v>
      </c>
      <c r="G13" s="28" t="s">
        <v>141</v>
      </c>
    </row>
    <row r="14" spans="1:7" ht="12.75">
      <c r="A14" s="129">
        <v>5</v>
      </c>
      <c r="B14" s="19" t="s">
        <v>130</v>
      </c>
      <c r="C14" s="3">
        <v>1992</v>
      </c>
      <c r="D14" s="28">
        <v>3605.7</v>
      </c>
      <c r="E14" s="68"/>
      <c r="F14" s="28" t="s">
        <v>145</v>
      </c>
      <c r="G14" s="28" t="s">
        <v>141</v>
      </c>
    </row>
    <row r="15" spans="1:7" ht="25.5">
      <c r="A15" s="129">
        <v>6</v>
      </c>
      <c r="B15" s="19" t="s">
        <v>131</v>
      </c>
      <c r="C15" s="3">
        <v>1992</v>
      </c>
      <c r="D15" s="28">
        <v>10648.8</v>
      </c>
      <c r="E15" s="68"/>
      <c r="F15" s="28" t="s">
        <v>146</v>
      </c>
      <c r="G15" s="28" t="s">
        <v>141</v>
      </c>
    </row>
    <row r="16" spans="1:7" ht="12.75">
      <c r="A16" s="130">
        <v>7</v>
      </c>
      <c r="B16" s="19" t="s">
        <v>132</v>
      </c>
      <c r="C16" s="3">
        <v>1992</v>
      </c>
      <c r="D16" s="28">
        <v>87397.1</v>
      </c>
      <c r="E16" s="68"/>
      <c r="F16" s="28" t="s">
        <v>145</v>
      </c>
      <c r="G16" s="28" t="s">
        <v>141</v>
      </c>
    </row>
    <row r="17" spans="1:7" ht="12.75">
      <c r="A17" s="129">
        <v>8</v>
      </c>
      <c r="B17" s="19" t="s">
        <v>133</v>
      </c>
      <c r="C17" s="3">
        <v>2002</v>
      </c>
      <c r="D17" s="28">
        <v>16886.19</v>
      </c>
      <c r="E17" s="68"/>
      <c r="F17" s="28" t="s">
        <v>145</v>
      </c>
      <c r="G17" s="28" t="s">
        <v>141</v>
      </c>
    </row>
    <row r="18" spans="1:7" ht="12.75">
      <c r="A18" s="129">
        <v>9</v>
      </c>
      <c r="B18" s="19" t="s">
        <v>134</v>
      </c>
      <c r="C18" s="3">
        <v>1992</v>
      </c>
      <c r="D18" s="28">
        <v>21867.7</v>
      </c>
      <c r="E18" s="68"/>
      <c r="F18" s="28" t="s">
        <v>145</v>
      </c>
      <c r="G18" s="28" t="s">
        <v>141</v>
      </c>
    </row>
    <row r="19" spans="1:7" ht="12.75">
      <c r="A19" s="131">
        <v>10</v>
      </c>
      <c r="B19" s="19" t="s">
        <v>135</v>
      </c>
      <c r="C19" s="3">
        <v>1992</v>
      </c>
      <c r="D19" s="28">
        <v>687.2</v>
      </c>
      <c r="E19" s="68"/>
      <c r="F19" s="28" t="s">
        <v>145</v>
      </c>
      <c r="G19" s="28" t="s">
        <v>141</v>
      </c>
    </row>
    <row r="20" spans="1:7" ht="25.5">
      <c r="A20" s="131">
        <v>11</v>
      </c>
      <c r="B20" s="19" t="s">
        <v>136</v>
      </c>
      <c r="C20" s="3">
        <v>1992</v>
      </c>
      <c r="D20" s="28">
        <v>7585.1</v>
      </c>
      <c r="E20" s="68"/>
      <c r="F20" s="28" t="s">
        <v>147</v>
      </c>
      <c r="G20" s="28" t="s">
        <v>141</v>
      </c>
    </row>
    <row r="21" spans="1:7" ht="25.5">
      <c r="A21" s="131">
        <v>12</v>
      </c>
      <c r="B21" s="19" t="s">
        <v>137</v>
      </c>
      <c r="C21" s="3">
        <v>1989</v>
      </c>
      <c r="D21" s="28">
        <v>43969.9</v>
      </c>
      <c r="E21" s="68"/>
      <c r="F21" s="28" t="s">
        <v>148</v>
      </c>
      <c r="G21" s="28" t="s">
        <v>141</v>
      </c>
    </row>
    <row r="22" spans="1:7" ht="12.75">
      <c r="A22" s="131">
        <v>13</v>
      </c>
      <c r="B22" s="19" t="s">
        <v>138</v>
      </c>
      <c r="C22" s="3">
        <v>1992</v>
      </c>
      <c r="D22" s="28">
        <v>44255.4</v>
      </c>
      <c r="E22" s="68"/>
      <c r="F22" s="28" t="s">
        <v>145</v>
      </c>
      <c r="G22" s="28" t="s">
        <v>141</v>
      </c>
    </row>
    <row r="23" spans="1:7" ht="25.5">
      <c r="A23" s="131">
        <v>14</v>
      </c>
      <c r="B23" s="19" t="s">
        <v>139</v>
      </c>
      <c r="C23" s="3">
        <v>2003</v>
      </c>
      <c r="D23" s="28">
        <v>11496.06</v>
      </c>
      <c r="E23" s="68"/>
      <c r="F23" s="28" t="s">
        <v>145</v>
      </c>
      <c r="G23" s="28" t="s">
        <v>141</v>
      </c>
    </row>
    <row r="24" spans="1:7" ht="12.75">
      <c r="A24" s="177" t="s">
        <v>5</v>
      </c>
      <c r="B24" s="177"/>
      <c r="C24" s="177"/>
      <c r="D24" s="69">
        <f>SUM(D10:D23)</f>
        <v>1010468.4499999998</v>
      </c>
      <c r="E24" s="69"/>
      <c r="F24" s="67"/>
      <c r="G24" s="1"/>
    </row>
    <row r="25" spans="1:7" ht="12.75" customHeight="1">
      <c r="A25" s="179" t="s">
        <v>185</v>
      </c>
      <c r="B25" s="179"/>
      <c r="C25" s="179"/>
      <c r="D25" s="179"/>
      <c r="E25" s="179"/>
      <c r="F25" s="179"/>
      <c r="G25" s="65" t="s">
        <v>186</v>
      </c>
    </row>
    <row r="26" spans="1:7" ht="87.75" customHeight="1">
      <c r="A26" s="1">
        <v>1</v>
      </c>
      <c r="B26" s="1" t="s">
        <v>201</v>
      </c>
      <c r="C26" s="3">
        <v>1996</v>
      </c>
      <c r="D26" s="99">
        <v>561438.67</v>
      </c>
      <c r="E26" s="29"/>
      <c r="F26" s="28" t="s">
        <v>202</v>
      </c>
      <c r="G26" s="1" t="s">
        <v>203</v>
      </c>
    </row>
    <row r="27" spans="1:7" ht="153">
      <c r="A27" s="1">
        <v>2</v>
      </c>
      <c r="B27" s="1" t="s">
        <v>204</v>
      </c>
      <c r="C27" s="3">
        <v>1996</v>
      </c>
      <c r="D27" s="99">
        <v>6405617.04</v>
      </c>
      <c r="E27" s="29"/>
      <c r="F27" s="28" t="s">
        <v>205</v>
      </c>
      <c r="G27" s="1" t="s">
        <v>203</v>
      </c>
    </row>
    <row r="28" spans="1:7" ht="25.5">
      <c r="A28" s="1">
        <v>3</v>
      </c>
      <c r="B28" s="1" t="s">
        <v>207</v>
      </c>
      <c r="C28" s="3">
        <v>1998</v>
      </c>
      <c r="D28" s="99">
        <v>275222.49</v>
      </c>
      <c r="E28" s="29"/>
      <c r="F28" s="28" t="s">
        <v>209</v>
      </c>
      <c r="G28" s="1" t="s">
        <v>203</v>
      </c>
    </row>
    <row r="29" spans="1:7" ht="12.75">
      <c r="A29" s="1">
        <v>4</v>
      </c>
      <c r="B29" s="1" t="s">
        <v>208</v>
      </c>
      <c r="C29" s="3">
        <v>1998</v>
      </c>
      <c r="D29" s="99">
        <v>214325.21</v>
      </c>
      <c r="E29" s="29"/>
      <c r="F29" s="28" t="s">
        <v>210</v>
      </c>
      <c r="G29" s="1" t="s">
        <v>206</v>
      </c>
    </row>
    <row r="30" spans="1:7" ht="14.25" customHeight="1">
      <c r="A30" s="177" t="s">
        <v>5</v>
      </c>
      <c r="B30" s="186"/>
      <c r="C30" s="186"/>
      <c r="D30" s="69">
        <f>SUM(D26:D29)</f>
        <v>7456603.41</v>
      </c>
      <c r="E30" s="69"/>
      <c r="F30" s="70"/>
      <c r="G30" s="1"/>
    </row>
    <row r="31" spans="1:7" ht="12.75" customHeight="1">
      <c r="A31" s="179" t="s">
        <v>215</v>
      </c>
      <c r="B31" s="179"/>
      <c r="C31" s="179"/>
      <c r="D31" s="179"/>
      <c r="E31" s="179"/>
      <c r="F31" s="179"/>
      <c r="G31" s="65" t="s">
        <v>216</v>
      </c>
    </row>
    <row r="32" spans="1:7" ht="88.5" customHeight="1">
      <c r="A32" s="19">
        <v>1</v>
      </c>
      <c r="B32" s="19" t="s">
        <v>217</v>
      </c>
      <c r="C32" s="19" t="s">
        <v>301</v>
      </c>
      <c r="D32" s="135">
        <v>588931</v>
      </c>
      <c r="E32" s="29"/>
      <c r="F32" s="28" t="s">
        <v>234</v>
      </c>
      <c r="G32" s="19" t="s">
        <v>235</v>
      </c>
    </row>
    <row r="33" spans="1:7" ht="38.25" customHeight="1">
      <c r="A33" s="1">
        <v>2</v>
      </c>
      <c r="B33" s="1" t="s">
        <v>218</v>
      </c>
      <c r="C33" s="1">
        <v>1994</v>
      </c>
      <c r="D33" s="35">
        <v>75600</v>
      </c>
      <c r="E33" s="29"/>
      <c r="F33" s="28" t="s">
        <v>111</v>
      </c>
      <c r="G33" s="28" t="s">
        <v>236</v>
      </c>
    </row>
    <row r="34" spans="1:7" ht="51">
      <c r="A34" s="1">
        <v>3</v>
      </c>
      <c r="B34" s="1" t="s">
        <v>219</v>
      </c>
      <c r="C34" s="1">
        <v>1992</v>
      </c>
      <c r="D34" s="35">
        <v>151060</v>
      </c>
      <c r="E34" s="29"/>
      <c r="F34" s="28" t="s">
        <v>237</v>
      </c>
      <c r="G34" s="28" t="s">
        <v>236</v>
      </c>
    </row>
    <row r="35" spans="1:7" ht="12.75">
      <c r="A35" s="1">
        <v>4</v>
      </c>
      <c r="B35" s="1" t="s">
        <v>220</v>
      </c>
      <c r="C35" s="1">
        <v>1963</v>
      </c>
      <c r="D35" s="35">
        <v>31439</v>
      </c>
      <c r="E35" s="29"/>
      <c r="F35" s="28" t="s">
        <v>238</v>
      </c>
      <c r="G35" s="28" t="s">
        <v>236</v>
      </c>
    </row>
    <row r="36" spans="1:7" ht="12.75">
      <c r="A36" s="1">
        <v>5</v>
      </c>
      <c r="B36" s="1" t="s">
        <v>221</v>
      </c>
      <c r="C36" s="1">
        <v>1992</v>
      </c>
      <c r="D36" s="35">
        <v>19596</v>
      </c>
      <c r="E36" s="29"/>
      <c r="F36" s="28" t="s">
        <v>239</v>
      </c>
      <c r="G36" s="28" t="s">
        <v>236</v>
      </c>
    </row>
    <row r="37" spans="1:7" ht="25.5">
      <c r="A37" s="1">
        <v>6</v>
      </c>
      <c r="B37" s="1" t="s">
        <v>222</v>
      </c>
      <c r="C37" s="1">
        <v>1994</v>
      </c>
      <c r="D37" s="35">
        <v>64200</v>
      </c>
      <c r="E37" s="29"/>
      <c r="F37" s="28" t="s">
        <v>240</v>
      </c>
      <c r="G37" s="28" t="s">
        <v>236</v>
      </c>
    </row>
    <row r="38" spans="1:7" ht="12.75">
      <c r="A38" s="1">
        <v>7</v>
      </c>
      <c r="B38" s="1" t="s">
        <v>223</v>
      </c>
      <c r="C38" s="1">
        <v>1992</v>
      </c>
      <c r="D38" s="35">
        <v>25885</v>
      </c>
      <c r="E38" s="29"/>
      <c r="F38" s="28" t="s">
        <v>241</v>
      </c>
      <c r="G38" s="28" t="s">
        <v>236</v>
      </c>
    </row>
    <row r="39" spans="1:7" ht="12.75">
      <c r="A39" s="1">
        <v>8</v>
      </c>
      <c r="B39" s="1" t="s">
        <v>224</v>
      </c>
      <c r="C39" s="1">
        <v>1981</v>
      </c>
      <c r="D39" s="35">
        <v>5897</v>
      </c>
      <c r="E39" s="29"/>
      <c r="F39" s="28" t="s">
        <v>111</v>
      </c>
      <c r="G39" s="28" t="s">
        <v>236</v>
      </c>
    </row>
    <row r="40" spans="1:7" ht="25.5">
      <c r="A40" s="1">
        <v>9</v>
      </c>
      <c r="B40" s="1" t="s">
        <v>225</v>
      </c>
      <c r="C40" s="1"/>
      <c r="D40" s="35">
        <v>505</v>
      </c>
      <c r="E40" s="29"/>
      <c r="F40" s="28" t="s">
        <v>111</v>
      </c>
      <c r="G40" s="28" t="s">
        <v>236</v>
      </c>
    </row>
    <row r="41" spans="1:7" ht="12.75">
      <c r="A41" s="1">
        <v>10</v>
      </c>
      <c r="B41" s="1" t="s">
        <v>226</v>
      </c>
      <c r="C41" s="1">
        <v>1981</v>
      </c>
      <c r="D41" s="35">
        <v>24713</v>
      </c>
      <c r="E41" s="29"/>
      <c r="F41" s="28" t="s">
        <v>242</v>
      </c>
      <c r="G41" s="28" t="s">
        <v>236</v>
      </c>
    </row>
    <row r="42" spans="1:7" ht="12.75">
      <c r="A42" s="1">
        <v>11</v>
      </c>
      <c r="B42" s="1" t="s">
        <v>227</v>
      </c>
      <c r="C42" s="1"/>
      <c r="D42" s="35">
        <v>2989</v>
      </c>
      <c r="E42" s="29"/>
      <c r="F42" s="28" t="s">
        <v>242</v>
      </c>
      <c r="G42" s="28" t="s">
        <v>236</v>
      </c>
    </row>
    <row r="43" spans="1:7" ht="12.75">
      <c r="A43" s="1">
        <v>12</v>
      </c>
      <c r="B43" s="1" t="s">
        <v>228</v>
      </c>
      <c r="C43" s="1"/>
      <c r="D43" s="35">
        <v>5520</v>
      </c>
      <c r="E43" s="29"/>
      <c r="F43" s="28" t="s">
        <v>111</v>
      </c>
      <c r="G43" s="28" t="s">
        <v>236</v>
      </c>
    </row>
    <row r="44" spans="1:7" ht="12.75">
      <c r="A44" s="1">
        <v>13</v>
      </c>
      <c r="B44" s="1" t="s">
        <v>229</v>
      </c>
      <c r="C44" s="1">
        <v>1981</v>
      </c>
      <c r="D44" s="35">
        <v>15150</v>
      </c>
      <c r="E44" s="29"/>
      <c r="F44" s="28" t="s">
        <v>111</v>
      </c>
      <c r="G44" s="28" t="s">
        <v>236</v>
      </c>
    </row>
    <row r="45" spans="1:7" ht="12.75">
      <c r="A45" s="1">
        <v>14</v>
      </c>
      <c r="B45" s="1" t="s">
        <v>230</v>
      </c>
      <c r="C45" s="1">
        <v>1981</v>
      </c>
      <c r="D45" s="35">
        <v>8173</v>
      </c>
      <c r="E45" s="29"/>
      <c r="F45" s="28" t="s">
        <v>111</v>
      </c>
      <c r="G45" s="28" t="s">
        <v>236</v>
      </c>
    </row>
    <row r="46" spans="1:7" ht="12.75">
      <c r="A46" s="1">
        <v>15</v>
      </c>
      <c r="B46" s="1" t="s">
        <v>231</v>
      </c>
      <c r="C46" s="1" t="s">
        <v>232</v>
      </c>
      <c r="D46" s="35">
        <v>142726</v>
      </c>
      <c r="E46" s="88"/>
      <c r="F46" s="28" t="s">
        <v>111</v>
      </c>
      <c r="G46" s="28" t="s">
        <v>236</v>
      </c>
    </row>
    <row r="47" spans="1:7" ht="12.75">
      <c r="A47" s="1">
        <v>16</v>
      </c>
      <c r="B47" s="1" t="s">
        <v>233</v>
      </c>
      <c r="C47" s="1">
        <v>1992</v>
      </c>
      <c r="D47" s="35">
        <v>45331</v>
      </c>
      <c r="E47" s="88"/>
      <c r="F47" s="28" t="s">
        <v>111</v>
      </c>
      <c r="G47" s="28" t="s">
        <v>236</v>
      </c>
    </row>
    <row r="48" spans="1:7" ht="12.75" customHeight="1">
      <c r="A48" s="187" t="s">
        <v>5</v>
      </c>
      <c r="B48" s="188"/>
      <c r="C48" s="189"/>
      <c r="D48" s="71">
        <f>SUM(D32:D47)</f>
        <v>1207715</v>
      </c>
      <c r="E48" s="71"/>
      <c r="F48" s="72"/>
      <c r="G48" s="73"/>
    </row>
    <row r="49" spans="1:7" ht="12.75" customHeight="1">
      <c r="A49" s="174" t="s">
        <v>254</v>
      </c>
      <c r="B49" s="175"/>
      <c r="C49" s="175"/>
      <c r="D49" s="175"/>
      <c r="E49" s="175"/>
      <c r="F49" s="176"/>
      <c r="G49" s="65" t="s">
        <v>255</v>
      </c>
    </row>
    <row r="50" spans="1:7" ht="114.75">
      <c r="A50" s="19">
        <v>1</v>
      </c>
      <c r="B50" s="1" t="s">
        <v>268</v>
      </c>
      <c r="C50" s="3">
        <v>1997</v>
      </c>
      <c r="D50" s="99">
        <v>1047126.59</v>
      </c>
      <c r="E50" s="29"/>
      <c r="F50" s="28" t="s">
        <v>275</v>
      </c>
      <c r="G50" s="1" t="s">
        <v>276</v>
      </c>
    </row>
    <row r="51" spans="1:7" ht="89.25">
      <c r="A51" s="19">
        <v>2</v>
      </c>
      <c r="B51" s="1" t="s">
        <v>269</v>
      </c>
      <c r="C51" s="3">
        <v>1998</v>
      </c>
      <c r="D51" s="99">
        <v>4138421.58</v>
      </c>
      <c r="E51" s="29"/>
      <c r="F51" s="28" t="s">
        <v>277</v>
      </c>
      <c r="G51" s="1" t="s">
        <v>276</v>
      </c>
    </row>
    <row r="52" spans="1:7" ht="51">
      <c r="A52" s="19">
        <v>3</v>
      </c>
      <c r="B52" s="1" t="s">
        <v>270</v>
      </c>
      <c r="C52" s="3">
        <v>1998</v>
      </c>
      <c r="D52" s="99">
        <v>253679.26</v>
      </c>
      <c r="E52" s="29"/>
      <c r="F52" s="28" t="s">
        <v>278</v>
      </c>
      <c r="G52" s="1" t="s">
        <v>276</v>
      </c>
    </row>
    <row r="53" spans="1:7" ht="38.25">
      <c r="A53" s="19">
        <v>4</v>
      </c>
      <c r="B53" s="1" t="s">
        <v>207</v>
      </c>
      <c r="C53" s="3">
        <v>1999</v>
      </c>
      <c r="D53" s="99">
        <v>34939.91</v>
      </c>
      <c r="E53" s="29"/>
      <c r="F53" s="28" t="s">
        <v>279</v>
      </c>
      <c r="G53" s="1" t="s">
        <v>276</v>
      </c>
    </row>
    <row r="54" spans="1:7" ht="12.75">
      <c r="A54" s="19">
        <v>5</v>
      </c>
      <c r="B54" s="1" t="s">
        <v>271</v>
      </c>
      <c r="C54" s="3">
        <v>1998</v>
      </c>
      <c r="D54" s="99">
        <v>342919.76</v>
      </c>
      <c r="E54" s="29"/>
      <c r="F54" s="28"/>
      <c r="G54" s="1" t="s">
        <v>276</v>
      </c>
    </row>
    <row r="55" spans="1:7" ht="12.75">
      <c r="A55" s="19">
        <v>6</v>
      </c>
      <c r="B55" s="1" t="s">
        <v>272</v>
      </c>
      <c r="C55" s="3">
        <v>1998</v>
      </c>
      <c r="D55" s="99">
        <v>70429.6</v>
      </c>
      <c r="E55" s="29"/>
      <c r="F55" s="28"/>
      <c r="G55" s="1" t="s">
        <v>276</v>
      </c>
    </row>
    <row r="56" spans="1:7" ht="12.75">
      <c r="A56" s="19">
        <v>7</v>
      </c>
      <c r="B56" s="1" t="s">
        <v>273</v>
      </c>
      <c r="C56" s="3">
        <v>1998</v>
      </c>
      <c r="D56" s="99">
        <v>16998.37</v>
      </c>
      <c r="E56" s="29"/>
      <c r="F56" s="28"/>
      <c r="G56" s="1" t="s">
        <v>276</v>
      </c>
    </row>
    <row r="57" spans="1:7" ht="12.75">
      <c r="A57" s="19">
        <v>8</v>
      </c>
      <c r="B57" s="1" t="s">
        <v>274</v>
      </c>
      <c r="C57" s="3">
        <v>1998</v>
      </c>
      <c r="D57" s="99">
        <v>176356.2</v>
      </c>
      <c r="E57" s="29"/>
      <c r="F57" s="28"/>
      <c r="G57" s="1" t="s">
        <v>276</v>
      </c>
    </row>
    <row r="58" spans="1:256" ht="12.75" customHeight="1">
      <c r="A58" s="187" t="s">
        <v>5</v>
      </c>
      <c r="B58" s="188"/>
      <c r="C58" s="189"/>
      <c r="D58" s="71">
        <f>SUM(D50:D57)</f>
        <v>6080871.27</v>
      </c>
      <c r="E58" s="71"/>
      <c r="F58" s="28"/>
      <c r="G58" s="1" t="s">
        <v>276</v>
      </c>
      <c r="IV58">
        <f>SUM(A58:IU58)</f>
        <v>6080871.27</v>
      </c>
    </row>
    <row r="59" spans="1:7" ht="12.75" customHeight="1">
      <c r="A59" s="174" t="s">
        <v>302</v>
      </c>
      <c r="B59" s="175"/>
      <c r="C59" s="175"/>
      <c r="D59" s="175"/>
      <c r="E59" s="175"/>
      <c r="F59" s="176"/>
      <c r="G59" s="65" t="s">
        <v>280</v>
      </c>
    </row>
    <row r="60" spans="1:7" ht="12.75">
      <c r="A60" s="1"/>
      <c r="B60" s="1" t="s">
        <v>111</v>
      </c>
      <c r="C60" s="3"/>
      <c r="D60" s="99"/>
      <c r="E60" s="74"/>
      <c r="F60" s="68"/>
      <c r="G60" s="1"/>
    </row>
    <row r="61" spans="1:256" ht="12.75" customHeight="1">
      <c r="A61" s="183" t="s">
        <v>5</v>
      </c>
      <c r="B61" s="184"/>
      <c r="C61" s="185"/>
      <c r="D61" s="69">
        <f>SUM(D60:D60)</f>
        <v>0</v>
      </c>
      <c r="E61" s="69"/>
      <c r="F61" s="67"/>
      <c r="G61" s="1" t="s">
        <v>26</v>
      </c>
      <c r="IV61">
        <f>SUM(A61:IU61)</f>
        <v>0</v>
      </c>
    </row>
    <row r="62" spans="1:7" ht="12.75" customHeight="1">
      <c r="A62" s="174" t="s">
        <v>303</v>
      </c>
      <c r="B62" s="175"/>
      <c r="C62" s="175"/>
      <c r="D62" s="175"/>
      <c r="E62" s="175"/>
      <c r="F62" s="176"/>
      <c r="G62" s="65" t="s">
        <v>289</v>
      </c>
    </row>
    <row r="63" spans="1:256" ht="114.75">
      <c r="A63" s="75">
        <v>1</v>
      </c>
      <c r="B63" s="19" t="s">
        <v>304</v>
      </c>
      <c r="C63" s="19"/>
      <c r="D63" s="28">
        <v>494861.14</v>
      </c>
      <c r="E63" s="29"/>
      <c r="F63" s="28" t="s">
        <v>312</v>
      </c>
      <c r="G63" s="19" t="s">
        <v>313</v>
      </c>
      <c r="IV63">
        <f>SUM(A63:IU63)</f>
        <v>494862.14</v>
      </c>
    </row>
    <row r="64" spans="1:7" ht="25.5">
      <c r="A64" s="75">
        <v>2</v>
      </c>
      <c r="B64" s="1" t="s">
        <v>305</v>
      </c>
      <c r="C64" s="1"/>
      <c r="D64" s="29">
        <v>183258.62</v>
      </c>
      <c r="E64" s="29"/>
      <c r="F64" s="28" t="s">
        <v>310</v>
      </c>
      <c r="G64" s="1" t="s">
        <v>314</v>
      </c>
    </row>
    <row r="65" spans="1:7" ht="25.5">
      <c r="A65" s="75">
        <v>3</v>
      </c>
      <c r="B65" s="1" t="s">
        <v>306</v>
      </c>
      <c r="C65" s="1"/>
      <c r="D65" s="29">
        <v>5144.85</v>
      </c>
      <c r="E65" s="29"/>
      <c r="F65" s="28" t="s">
        <v>311</v>
      </c>
      <c r="G65" s="19" t="s">
        <v>313</v>
      </c>
    </row>
    <row r="66" spans="1:7" ht="25.5">
      <c r="A66" s="75">
        <v>4</v>
      </c>
      <c r="B66" s="1" t="s">
        <v>307</v>
      </c>
      <c r="C66" s="1"/>
      <c r="D66" s="29">
        <v>3347.34</v>
      </c>
      <c r="E66" s="29"/>
      <c r="F66" s="38"/>
      <c r="G66" s="1" t="s">
        <v>314</v>
      </c>
    </row>
    <row r="67" spans="1:7" ht="25.5">
      <c r="A67" s="75">
        <v>5</v>
      </c>
      <c r="B67" s="1" t="s">
        <v>308</v>
      </c>
      <c r="C67" s="1"/>
      <c r="D67" s="29">
        <v>2399.82</v>
      </c>
      <c r="E67" s="29"/>
      <c r="F67" s="38"/>
      <c r="G67" s="1" t="s">
        <v>314</v>
      </c>
    </row>
    <row r="68" spans="1:7" ht="25.5">
      <c r="A68" s="75">
        <v>6</v>
      </c>
      <c r="B68" s="1" t="s">
        <v>309</v>
      </c>
      <c r="C68" s="1"/>
      <c r="D68" s="29">
        <v>486.68</v>
      </c>
      <c r="E68" s="29"/>
      <c r="F68" s="38"/>
      <c r="G68" s="1" t="s">
        <v>314</v>
      </c>
    </row>
    <row r="69" spans="1:7" ht="12.75">
      <c r="A69" s="177" t="s">
        <v>4</v>
      </c>
      <c r="B69" s="177"/>
      <c r="C69" s="178"/>
      <c r="D69" s="69">
        <f>SUM(D63:D68)</f>
        <v>689498.45</v>
      </c>
      <c r="E69" s="69"/>
      <c r="F69" s="67"/>
      <c r="G69" s="1"/>
    </row>
    <row r="70" spans="1:7" ht="12.75" customHeight="1">
      <c r="A70" s="179" t="s">
        <v>338</v>
      </c>
      <c r="B70" s="179"/>
      <c r="C70" s="179"/>
      <c r="D70" s="179"/>
      <c r="E70" s="179"/>
      <c r="F70" s="179"/>
      <c r="G70" s="65" t="s">
        <v>339</v>
      </c>
    </row>
    <row r="71" spans="1:7" ht="113.25" customHeight="1">
      <c r="A71" s="1">
        <v>1</v>
      </c>
      <c r="B71" s="19" t="s">
        <v>340</v>
      </c>
      <c r="C71" s="3">
        <v>1926</v>
      </c>
      <c r="D71" s="28">
        <v>398866</v>
      </c>
      <c r="E71" s="29"/>
      <c r="F71" s="28" t="s">
        <v>352</v>
      </c>
      <c r="G71" s="19" t="s">
        <v>346</v>
      </c>
    </row>
    <row r="72" spans="1:7" ht="16.5" customHeight="1">
      <c r="A72" s="1">
        <v>2</v>
      </c>
      <c r="B72" s="1" t="s">
        <v>341</v>
      </c>
      <c r="C72" s="3">
        <v>1926</v>
      </c>
      <c r="D72" s="29">
        <v>29709</v>
      </c>
      <c r="E72" s="29"/>
      <c r="F72" s="28"/>
      <c r="G72" s="1" t="s">
        <v>346</v>
      </c>
    </row>
    <row r="73" spans="1:7" ht="16.5" customHeight="1">
      <c r="A73" s="1">
        <v>3</v>
      </c>
      <c r="B73" s="1" t="s">
        <v>342</v>
      </c>
      <c r="C73" s="3">
        <v>1926</v>
      </c>
      <c r="D73" s="29">
        <v>6643</v>
      </c>
      <c r="E73" s="29"/>
      <c r="F73" s="28"/>
      <c r="G73" s="1" t="s">
        <v>346</v>
      </c>
    </row>
    <row r="74" spans="1:7" ht="16.5" customHeight="1">
      <c r="A74" s="1">
        <v>4</v>
      </c>
      <c r="B74" s="1" t="s">
        <v>343</v>
      </c>
      <c r="C74" s="3">
        <v>1995</v>
      </c>
      <c r="D74" s="29">
        <v>34310</v>
      </c>
      <c r="E74" s="29"/>
      <c r="F74" s="28" t="s">
        <v>347</v>
      </c>
      <c r="G74" s="1" t="s">
        <v>346</v>
      </c>
    </row>
    <row r="75" spans="1:7" ht="16.5" customHeight="1">
      <c r="A75" s="1">
        <v>5</v>
      </c>
      <c r="B75" s="1" t="s">
        <v>220</v>
      </c>
      <c r="C75" s="3">
        <v>1998</v>
      </c>
      <c r="D75" s="29">
        <v>981385</v>
      </c>
      <c r="E75" s="29"/>
      <c r="F75" s="28" t="s">
        <v>348</v>
      </c>
      <c r="G75" s="1" t="s">
        <v>346</v>
      </c>
    </row>
    <row r="76" spans="1:7" ht="44.25" customHeight="1">
      <c r="A76" s="1">
        <v>6</v>
      </c>
      <c r="B76" s="1" t="s">
        <v>344</v>
      </c>
      <c r="C76" s="3">
        <v>1836</v>
      </c>
      <c r="D76" s="29">
        <v>391864</v>
      </c>
      <c r="E76" s="29"/>
      <c r="F76" s="28" t="s">
        <v>349</v>
      </c>
      <c r="G76" s="1" t="s">
        <v>346</v>
      </c>
    </row>
    <row r="77" spans="1:7" ht="16.5" customHeight="1">
      <c r="A77" s="1">
        <v>7</v>
      </c>
      <c r="B77" s="1" t="s">
        <v>341</v>
      </c>
      <c r="C77" s="3">
        <v>1836</v>
      </c>
      <c r="D77" s="29">
        <v>184474</v>
      </c>
      <c r="E77" s="29"/>
      <c r="F77" s="28"/>
      <c r="G77" s="1" t="s">
        <v>350</v>
      </c>
    </row>
    <row r="78" spans="1:7" ht="16.5" customHeight="1">
      <c r="A78" s="1">
        <v>8</v>
      </c>
      <c r="B78" s="1" t="s">
        <v>341</v>
      </c>
      <c r="C78" s="3">
        <v>1836</v>
      </c>
      <c r="D78" s="29">
        <v>37821</v>
      </c>
      <c r="E78" s="29"/>
      <c r="F78" s="28"/>
      <c r="G78" s="1" t="s">
        <v>350</v>
      </c>
    </row>
    <row r="79" spans="1:7" ht="16.5" customHeight="1">
      <c r="A79" s="1">
        <v>9</v>
      </c>
      <c r="B79" s="1" t="s">
        <v>345</v>
      </c>
      <c r="C79" s="3">
        <v>1836</v>
      </c>
      <c r="D79" s="29">
        <v>10050</v>
      </c>
      <c r="E79" s="29"/>
      <c r="F79" s="28"/>
      <c r="G79" s="1" t="s">
        <v>351</v>
      </c>
    </row>
    <row r="80" spans="1:7" ht="16.5" customHeight="1">
      <c r="A80" s="1">
        <v>10</v>
      </c>
      <c r="B80" s="1" t="s">
        <v>129</v>
      </c>
      <c r="C80" s="3"/>
      <c r="D80" s="29">
        <v>3926</v>
      </c>
      <c r="E80" s="29"/>
      <c r="F80" s="38"/>
      <c r="G80" s="1" t="s">
        <v>350</v>
      </c>
    </row>
    <row r="81" spans="1:7" ht="12.75">
      <c r="A81" s="177" t="s">
        <v>4</v>
      </c>
      <c r="B81" s="177"/>
      <c r="C81" s="178"/>
      <c r="D81" s="66">
        <f>SUM(D71:D80)</f>
        <v>2079048</v>
      </c>
      <c r="E81" s="66"/>
      <c r="F81" s="40"/>
      <c r="G81" s="1"/>
    </row>
    <row r="82" spans="1:7" ht="12.75">
      <c r="A82" s="179" t="s">
        <v>374</v>
      </c>
      <c r="B82" s="179"/>
      <c r="C82" s="179"/>
      <c r="D82" s="179"/>
      <c r="E82" s="179"/>
      <c r="F82" s="179"/>
      <c r="G82" s="65" t="s">
        <v>375</v>
      </c>
    </row>
    <row r="83" spans="1:7" ht="25.5">
      <c r="A83" s="1"/>
      <c r="B83" s="1" t="s">
        <v>111</v>
      </c>
      <c r="C83" s="3"/>
      <c r="D83" s="99"/>
      <c r="E83" s="29"/>
      <c r="F83" s="28" t="s">
        <v>376</v>
      </c>
      <c r="G83" s="1" t="s">
        <v>350</v>
      </c>
    </row>
    <row r="84" spans="1:7" ht="12.75">
      <c r="A84" s="177" t="s">
        <v>4</v>
      </c>
      <c r="B84" s="177"/>
      <c r="C84" s="178"/>
      <c r="D84" s="66">
        <f>SUM(D83:D83)</f>
        <v>0</v>
      </c>
      <c r="E84" s="66"/>
      <c r="F84" s="40"/>
      <c r="G84" s="1"/>
    </row>
    <row r="85" spans="1:7" ht="12.75" customHeight="1">
      <c r="A85" s="179" t="s">
        <v>381</v>
      </c>
      <c r="B85" s="179"/>
      <c r="C85" s="179"/>
      <c r="D85" s="179"/>
      <c r="E85" s="179"/>
      <c r="F85" s="179"/>
      <c r="G85" s="65" t="s">
        <v>382</v>
      </c>
    </row>
    <row r="86" spans="1:7" ht="12.75">
      <c r="A86" s="1">
        <v>1</v>
      </c>
      <c r="B86" s="1" t="s">
        <v>368</v>
      </c>
      <c r="C86" s="3">
        <v>1875</v>
      </c>
      <c r="D86" s="28">
        <v>291871.88</v>
      </c>
      <c r="E86" s="90"/>
      <c r="F86" s="19"/>
      <c r="G86" s="19" t="s">
        <v>373</v>
      </c>
    </row>
    <row r="87" spans="1:7" ht="12.75">
      <c r="A87" s="1">
        <v>2</v>
      </c>
      <c r="B87" s="1" t="s">
        <v>369</v>
      </c>
      <c r="C87" s="3">
        <v>1900</v>
      </c>
      <c r="D87" s="28">
        <v>138958.32</v>
      </c>
      <c r="E87" s="90"/>
      <c r="F87" s="19" t="s">
        <v>383</v>
      </c>
      <c r="G87" s="19" t="s">
        <v>373</v>
      </c>
    </row>
    <row r="88" spans="1:7" ht="12.75">
      <c r="A88" s="1">
        <v>3</v>
      </c>
      <c r="B88" s="1" t="s">
        <v>370</v>
      </c>
      <c r="C88" s="3">
        <v>1970</v>
      </c>
      <c r="D88" s="28">
        <v>22517.7</v>
      </c>
      <c r="E88" s="90"/>
      <c r="F88" s="19"/>
      <c r="G88" s="19" t="s">
        <v>373</v>
      </c>
    </row>
    <row r="89" spans="1:7" ht="12.75">
      <c r="A89" s="1">
        <v>4</v>
      </c>
      <c r="B89" s="1" t="s">
        <v>371</v>
      </c>
      <c r="C89" s="3">
        <v>1956</v>
      </c>
      <c r="D89" s="28">
        <v>2532.36</v>
      </c>
      <c r="E89" s="90"/>
      <c r="F89" s="19"/>
      <c r="G89" s="19" t="s">
        <v>373</v>
      </c>
    </row>
    <row r="90" spans="1:7" ht="12.75">
      <c r="A90" s="1">
        <v>5</v>
      </c>
      <c r="B90" s="1" t="s">
        <v>341</v>
      </c>
      <c r="C90" s="3">
        <v>1951</v>
      </c>
      <c r="D90" s="28">
        <v>40377.94</v>
      </c>
      <c r="E90" s="90"/>
      <c r="F90" s="19"/>
      <c r="G90" s="19" t="s">
        <v>373</v>
      </c>
    </row>
    <row r="91" spans="1:7" ht="12.75">
      <c r="A91" s="1">
        <v>6</v>
      </c>
      <c r="B91" s="1" t="s">
        <v>372</v>
      </c>
      <c r="C91" s="3">
        <v>1885</v>
      </c>
      <c r="D91" s="28">
        <v>49046.61</v>
      </c>
      <c r="E91" s="90"/>
      <c r="F91" s="19"/>
      <c r="G91" s="19" t="s">
        <v>373</v>
      </c>
    </row>
    <row r="92" spans="1:7" ht="12.75">
      <c r="A92" s="1">
        <v>7</v>
      </c>
      <c r="B92" s="1" t="s">
        <v>372</v>
      </c>
      <c r="C92" s="3">
        <v>1885</v>
      </c>
      <c r="D92" s="28">
        <v>7695.31</v>
      </c>
      <c r="E92" s="90"/>
      <c r="F92" s="19"/>
      <c r="G92" s="19" t="s">
        <v>373</v>
      </c>
    </row>
    <row r="93" spans="1:7" ht="12.75">
      <c r="A93" s="177" t="s">
        <v>4</v>
      </c>
      <c r="B93" s="177"/>
      <c r="C93" s="178"/>
      <c r="D93" s="69">
        <f>SUM(D86:D92)</f>
        <v>553000.1200000001</v>
      </c>
      <c r="E93" s="69"/>
      <c r="F93" s="67"/>
      <c r="G93" s="1"/>
    </row>
    <row r="94" spans="1:7" ht="12.75" customHeight="1">
      <c r="A94" s="174" t="s">
        <v>446</v>
      </c>
      <c r="B94" s="175"/>
      <c r="C94" s="175"/>
      <c r="D94" s="175"/>
      <c r="E94" s="175"/>
      <c r="F94" s="176"/>
      <c r="G94" s="65" t="s">
        <v>398</v>
      </c>
    </row>
    <row r="95" spans="1:7" ht="81" customHeight="1">
      <c r="A95" s="1">
        <v>1</v>
      </c>
      <c r="B95" s="1" t="s">
        <v>399</v>
      </c>
      <c r="C95" s="3">
        <v>1926</v>
      </c>
      <c r="D95" s="28">
        <v>238509.8</v>
      </c>
      <c r="E95" s="122"/>
      <c r="F95" s="28" t="s">
        <v>411</v>
      </c>
      <c r="G95" s="1" t="s">
        <v>412</v>
      </c>
    </row>
    <row r="96" spans="1:7" ht="24.75" customHeight="1">
      <c r="A96" s="1">
        <v>2</v>
      </c>
      <c r="B96" s="1" t="s">
        <v>400</v>
      </c>
      <c r="C96" s="3">
        <v>1926</v>
      </c>
      <c r="D96" s="28">
        <v>76348.8</v>
      </c>
      <c r="E96" s="122"/>
      <c r="F96" s="28" t="s">
        <v>413</v>
      </c>
      <c r="G96" s="1" t="s">
        <v>412</v>
      </c>
    </row>
    <row r="97" spans="1:7" ht="51" customHeight="1">
      <c r="A97" s="1">
        <v>3</v>
      </c>
      <c r="B97" s="1" t="s">
        <v>369</v>
      </c>
      <c r="C97" s="3">
        <v>1977</v>
      </c>
      <c r="D97" s="28">
        <v>1386151.78</v>
      </c>
      <c r="E97" s="122"/>
      <c r="F97" s="28" t="s">
        <v>414</v>
      </c>
      <c r="G97" s="1" t="s">
        <v>412</v>
      </c>
    </row>
    <row r="98" spans="1:7" ht="32.25" customHeight="1">
      <c r="A98" s="1">
        <v>4</v>
      </c>
      <c r="B98" s="1" t="s">
        <v>220</v>
      </c>
      <c r="C98" s="3">
        <v>1981</v>
      </c>
      <c r="D98" s="28">
        <v>245047.14</v>
      </c>
      <c r="E98" s="122"/>
      <c r="F98" s="28" t="s">
        <v>415</v>
      </c>
      <c r="G98" s="1" t="s">
        <v>412</v>
      </c>
    </row>
    <row r="99" spans="1:7" ht="28.5" customHeight="1">
      <c r="A99" s="1">
        <v>5</v>
      </c>
      <c r="B99" s="1" t="s">
        <v>401</v>
      </c>
      <c r="C99" s="3">
        <v>1963</v>
      </c>
      <c r="D99" s="28">
        <v>87517.15</v>
      </c>
      <c r="E99" s="122"/>
      <c r="F99" s="28" t="s">
        <v>598</v>
      </c>
      <c r="G99" s="1" t="s">
        <v>412</v>
      </c>
    </row>
    <row r="100" spans="1:7" ht="33" customHeight="1">
      <c r="A100" s="1">
        <v>6</v>
      </c>
      <c r="B100" s="1" t="s">
        <v>402</v>
      </c>
      <c r="C100" s="3">
        <v>1977</v>
      </c>
      <c r="D100" s="28">
        <v>288312.29</v>
      </c>
      <c r="E100" s="122"/>
      <c r="F100" s="28" t="s">
        <v>599</v>
      </c>
      <c r="G100" s="1" t="s">
        <v>412</v>
      </c>
    </row>
    <row r="101" spans="1:7" ht="57.75" customHeight="1">
      <c r="A101" s="1">
        <v>7</v>
      </c>
      <c r="B101" s="1" t="s">
        <v>403</v>
      </c>
      <c r="C101" s="3">
        <v>1991</v>
      </c>
      <c r="D101" s="28">
        <v>131235.38</v>
      </c>
      <c r="E101" s="122"/>
      <c r="F101" s="28" t="s">
        <v>416</v>
      </c>
      <c r="G101" s="1" t="s">
        <v>412</v>
      </c>
    </row>
    <row r="102" spans="1:7" ht="12.75" customHeight="1">
      <c r="A102" s="1">
        <v>8</v>
      </c>
      <c r="B102" s="1" t="s">
        <v>404</v>
      </c>
      <c r="C102" s="3">
        <v>1962</v>
      </c>
      <c r="D102" s="28">
        <v>6264.68</v>
      </c>
      <c r="E102" s="122"/>
      <c r="F102" s="28" t="s">
        <v>417</v>
      </c>
      <c r="G102" s="1" t="s">
        <v>412</v>
      </c>
    </row>
    <row r="103" spans="1:7" ht="12.75" customHeight="1">
      <c r="A103" s="1">
        <v>9</v>
      </c>
      <c r="B103" s="1" t="s">
        <v>405</v>
      </c>
      <c r="C103" s="3">
        <v>1924</v>
      </c>
      <c r="D103" s="28">
        <v>14220</v>
      </c>
      <c r="E103" s="122"/>
      <c r="F103" s="28" t="s">
        <v>418</v>
      </c>
      <c r="G103" s="1" t="s">
        <v>412</v>
      </c>
    </row>
    <row r="104" spans="1:7" ht="12.75" customHeight="1">
      <c r="A104" s="1">
        <v>10</v>
      </c>
      <c r="B104" s="1" t="s">
        <v>406</v>
      </c>
      <c r="C104" s="3">
        <v>1926</v>
      </c>
      <c r="D104" s="28">
        <v>2372</v>
      </c>
      <c r="E104" s="122"/>
      <c r="F104" s="28" t="s">
        <v>420</v>
      </c>
      <c r="G104" s="1" t="s">
        <v>412</v>
      </c>
    </row>
    <row r="105" spans="1:7" ht="12.75" customHeight="1">
      <c r="A105" s="1">
        <v>11</v>
      </c>
      <c r="B105" s="1" t="s">
        <v>407</v>
      </c>
      <c r="C105" s="3">
        <v>1926</v>
      </c>
      <c r="D105" s="28">
        <v>5590</v>
      </c>
      <c r="E105" s="122"/>
      <c r="F105" s="28" t="s">
        <v>419</v>
      </c>
      <c r="G105" s="1" t="s">
        <v>412</v>
      </c>
    </row>
    <row r="106" spans="1:7" ht="12.75" customHeight="1">
      <c r="A106" s="1">
        <v>12</v>
      </c>
      <c r="B106" s="1" t="s">
        <v>408</v>
      </c>
      <c r="C106" s="3">
        <v>1925</v>
      </c>
      <c r="D106" s="28">
        <v>6001</v>
      </c>
      <c r="E106" s="122"/>
      <c r="F106" s="28" t="s">
        <v>421</v>
      </c>
      <c r="G106" s="1" t="s">
        <v>412</v>
      </c>
    </row>
    <row r="107" spans="1:7" ht="12.75" customHeight="1">
      <c r="A107" s="1">
        <v>13</v>
      </c>
      <c r="B107" s="1" t="s">
        <v>409</v>
      </c>
      <c r="C107" s="3">
        <v>1925</v>
      </c>
      <c r="D107" s="28">
        <v>7247</v>
      </c>
      <c r="E107" s="122"/>
      <c r="F107" s="28" t="s">
        <v>419</v>
      </c>
      <c r="G107" s="1" t="s">
        <v>412</v>
      </c>
    </row>
    <row r="108" spans="1:7" ht="12.75" customHeight="1">
      <c r="A108" s="1">
        <v>14</v>
      </c>
      <c r="B108" s="1" t="s">
        <v>410</v>
      </c>
      <c r="C108" s="3">
        <v>1973</v>
      </c>
      <c r="D108" s="28">
        <v>82640</v>
      </c>
      <c r="E108" s="122"/>
      <c r="F108" s="28" t="s">
        <v>422</v>
      </c>
      <c r="G108" s="1" t="s">
        <v>412</v>
      </c>
    </row>
    <row r="109" spans="1:7" ht="12.75">
      <c r="A109" s="177" t="s">
        <v>5</v>
      </c>
      <c r="B109" s="177"/>
      <c r="C109" s="178"/>
      <c r="D109" s="66">
        <f>SUM(D95:D108)</f>
        <v>2577457.02</v>
      </c>
      <c r="E109" s="66"/>
      <c r="F109" s="28"/>
      <c r="G109" s="1"/>
    </row>
    <row r="110" spans="1:7" ht="12.75" customHeight="1">
      <c r="A110" s="174" t="s">
        <v>482</v>
      </c>
      <c r="B110" s="175"/>
      <c r="C110" s="175"/>
      <c r="D110" s="175"/>
      <c r="E110" s="175"/>
      <c r="F110" s="176"/>
      <c r="G110" s="65" t="s">
        <v>603</v>
      </c>
    </row>
    <row r="111" spans="1:7" ht="20.25" customHeight="1">
      <c r="A111" s="1">
        <v>1</v>
      </c>
      <c r="B111" s="1" t="s">
        <v>340</v>
      </c>
      <c r="C111" s="146"/>
      <c r="D111" s="28">
        <v>723112</v>
      </c>
      <c r="E111" s="147"/>
      <c r="F111" s="149"/>
      <c r="G111" s="154" t="s">
        <v>508</v>
      </c>
    </row>
    <row r="112" spans="1:7" ht="12.75" customHeight="1">
      <c r="A112" s="1">
        <v>2</v>
      </c>
      <c r="B112" s="1" t="s">
        <v>507</v>
      </c>
      <c r="C112" s="146"/>
      <c r="D112" s="28">
        <v>427339</v>
      </c>
      <c r="E112" s="147"/>
      <c r="F112" s="149"/>
      <c r="G112" s="154" t="s">
        <v>508</v>
      </c>
    </row>
    <row r="113" spans="1:7" ht="12.75" customHeight="1">
      <c r="A113" s="1">
        <v>3</v>
      </c>
      <c r="B113" s="1" t="s">
        <v>516</v>
      </c>
      <c r="C113" s="146"/>
      <c r="D113" s="28">
        <v>1107</v>
      </c>
      <c r="E113" s="148"/>
      <c r="F113" s="149"/>
      <c r="G113" s="154" t="s">
        <v>508</v>
      </c>
    </row>
    <row r="114" spans="1:7" ht="12.75" customHeight="1">
      <c r="A114" s="1">
        <v>4</v>
      </c>
      <c r="B114" s="1" t="s">
        <v>509</v>
      </c>
      <c r="C114" s="146"/>
      <c r="D114" s="28">
        <v>14338</v>
      </c>
      <c r="E114" s="148"/>
      <c r="F114" s="149"/>
      <c r="G114" s="154" t="s">
        <v>508</v>
      </c>
    </row>
    <row r="115" spans="1:7" ht="14.25" customHeight="1">
      <c r="A115" s="1">
        <v>5</v>
      </c>
      <c r="B115" s="1" t="s">
        <v>510</v>
      </c>
      <c r="C115" s="146"/>
      <c r="D115" s="28">
        <v>10363</v>
      </c>
      <c r="E115" s="148"/>
      <c r="F115" s="149"/>
      <c r="G115" s="154" t="s">
        <v>508</v>
      </c>
    </row>
    <row r="116" spans="1:7" ht="14.25" customHeight="1">
      <c r="A116" s="1">
        <v>6</v>
      </c>
      <c r="B116" s="1" t="s">
        <v>510</v>
      </c>
      <c r="C116" s="146"/>
      <c r="D116" s="28">
        <v>28527</v>
      </c>
      <c r="E116" s="148"/>
      <c r="F116" s="149"/>
      <c r="G116" s="154" t="s">
        <v>508</v>
      </c>
    </row>
    <row r="117" spans="1:7" ht="14.25" customHeight="1">
      <c r="A117" s="1">
        <v>7</v>
      </c>
      <c r="B117" s="1" t="s">
        <v>511</v>
      </c>
      <c r="C117" s="146"/>
      <c r="D117" s="28">
        <v>41694</v>
      </c>
      <c r="E117" s="148"/>
      <c r="F117" s="149"/>
      <c r="G117" s="154" t="s">
        <v>508</v>
      </c>
    </row>
    <row r="118" spans="1:7" ht="14.25" customHeight="1">
      <c r="A118" s="1">
        <v>8</v>
      </c>
      <c r="B118" s="1" t="s">
        <v>512</v>
      </c>
      <c r="C118" s="146"/>
      <c r="D118" s="28">
        <v>663</v>
      </c>
      <c r="E118" s="148"/>
      <c r="F118" s="149"/>
      <c r="G118" s="154" t="s">
        <v>508</v>
      </c>
    </row>
    <row r="119" spans="1:7" ht="14.25" customHeight="1">
      <c r="A119" s="1">
        <v>9</v>
      </c>
      <c r="B119" s="1" t="s">
        <v>601</v>
      </c>
      <c r="C119" s="146"/>
      <c r="D119" s="28">
        <v>9489</v>
      </c>
      <c r="E119" s="148"/>
      <c r="F119" s="149"/>
      <c r="G119" s="154" t="s">
        <v>508</v>
      </c>
    </row>
    <row r="120" spans="1:7" ht="12.75" customHeight="1">
      <c r="A120" s="1">
        <v>10</v>
      </c>
      <c r="B120" s="1" t="s">
        <v>515</v>
      </c>
      <c r="C120" s="146"/>
      <c r="D120" s="28">
        <v>3906</v>
      </c>
      <c r="E120" s="148"/>
      <c r="F120" s="149"/>
      <c r="G120" s="154" t="s">
        <v>508</v>
      </c>
    </row>
    <row r="121" spans="1:7" ht="12.75" customHeight="1">
      <c r="A121" s="1">
        <v>11</v>
      </c>
      <c r="B121" s="1" t="s">
        <v>228</v>
      </c>
      <c r="C121" s="146"/>
      <c r="D121" s="28">
        <v>577</v>
      </c>
      <c r="E121" s="148"/>
      <c r="F121" s="149"/>
      <c r="G121" s="154" t="s">
        <v>508</v>
      </c>
    </row>
    <row r="122" spans="1:7" ht="12.75" customHeight="1">
      <c r="A122" s="1">
        <v>12</v>
      </c>
      <c r="B122" s="1" t="s">
        <v>596</v>
      </c>
      <c r="C122" s="146"/>
      <c r="D122" s="28">
        <v>577</v>
      </c>
      <c r="E122" s="148"/>
      <c r="F122" s="149"/>
      <c r="G122" s="154" t="s">
        <v>508</v>
      </c>
    </row>
    <row r="123" spans="1:7" ht="12.75" customHeight="1">
      <c r="A123" s="1">
        <v>13</v>
      </c>
      <c r="B123" s="1" t="s">
        <v>513</v>
      </c>
      <c r="C123" s="146"/>
      <c r="D123" s="28">
        <v>6076</v>
      </c>
      <c r="E123" s="148"/>
      <c r="F123" s="149"/>
      <c r="G123" s="154" t="s">
        <v>508</v>
      </c>
    </row>
    <row r="124" spans="1:7" ht="12.75" customHeight="1">
      <c r="A124" s="1">
        <v>14</v>
      </c>
      <c r="B124" s="1" t="s">
        <v>517</v>
      </c>
      <c r="C124" s="146"/>
      <c r="D124" s="28">
        <v>6489</v>
      </c>
      <c r="E124" s="148"/>
      <c r="F124" s="149"/>
      <c r="G124" s="154" t="s">
        <v>508</v>
      </c>
    </row>
    <row r="125" spans="1:7" ht="12.75" customHeight="1">
      <c r="A125" s="1">
        <v>15</v>
      </c>
      <c r="B125" s="1" t="s">
        <v>602</v>
      </c>
      <c r="C125" s="146"/>
      <c r="D125" s="28">
        <v>1417</v>
      </c>
      <c r="E125" s="148"/>
      <c r="F125" s="149"/>
      <c r="G125" s="154" t="s">
        <v>508</v>
      </c>
    </row>
    <row r="126" spans="1:7" ht="12.75" customHeight="1">
      <c r="A126" s="1">
        <v>16</v>
      </c>
      <c r="B126" s="1" t="s">
        <v>514</v>
      </c>
      <c r="C126" s="146"/>
      <c r="D126" s="28">
        <v>138</v>
      </c>
      <c r="E126" s="148"/>
      <c r="F126" s="149"/>
      <c r="G126" s="154" t="s">
        <v>508</v>
      </c>
    </row>
    <row r="127" spans="1:7" ht="12.75" customHeight="1">
      <c r="A127" s="1">
        <v>17</v>
      </c>
      <c r="B127" s="1" t="s">
        <v>514</v>
      </c>
      <c r="C127" s="146"/>
      <c r="D127" s="28">
        <v>138</v>
      </c>
      <c r="E127" s="148"/>
      <c r="F127" s="149"/>
      <c r="G127" s="154" t="s">
        <v>508</v>
      </c>
    </row>
    <row r="128" spans="1:7" ht="12.75" customHeight="1">
      <c r="A128" s="1">
        <v>18</v>
      </c>
      <c r="B128" s="1" t="s">
        <v>514</v>
      </c>
      <c r="C128" s="146"/>
      <c r="D128" s="28">
        <v>138</v>
      </c>
      <c r="E128" s="148"/>
      <c r="F128" s="149"/>
      <c r="G128" s="154" t="s">
        <v>508</v>
      </c>
    </row>
    <row r="129" spans="1:7" ht="12.75" customHeight="1">
      <c r="A129" s="1">
        <v>19</v>
      </c>
      <c r="B129" s="1" t="s">
        <v>514</v>
      </c>
      <c r="C129" s="146"/>
      <c r="D129" s="28">
        <v>138</v>
      </c>
      <c r="E129" s="148"/>
      <c r="F129" s="149"/>
      <c r="G129" s="154" t="s">
        <v>508</v>
      </c>
    </row>
    <row r="130" spans="1:7" ht="12.75" customHeight="1">
      <c r="A130" s="1">
        <v>20</v>
      </c>
      <c r="B130" s="1" t="s">
        <v>514</v>
      </c>
      <c r="C130" s="146"/>
      <c r="D130" s="28">
        <v>138</v>
      </c>
      <c r="E130" s="148"/>
      <c r="F130" s="149"/>
      <c r="G130" s="154" t="s">
        <v>508</v>
      </c>
    </row>
    <row r="131" spans="1:7" ht="12.75" customHeight="1">
      <c r="A131" s="1">
        <v>21</v>
      </c>
      <c r="B131" s="1" t="s">
        <v>514</v>
      </c>
      <c r="C131" s="146"/>
      <c r="D131" s="28">
        <v>138</v>
      </c>
      <c r="E131" s="148"/>
      <c r="F131" s="149"/>
      <c r="G131" s="154" t="s">
        <v>508</v>
      </c>
    </row>
    <row r="132" spans="1:7" ht="12.75" customHeight="1">
      <c r="A132" s="180" t="s">
        <v>5</v>
      </c>
      <c r="B132" s="181"/>
      <c r="C132" s="182"/>
      <c r="D132" s="66">
        <f>SUM(D111:D131)</f>
        <v>1276502</v>
      </c>
      <c r="E132" s="150"/>
      <c r="F132" s="146"/>
      <c r="G132" s="151"/>
    </row>
    <row r="133" spans="1:7" ht="12.75" customHeight="1">
      <c r="A133" s="174" t="s">
        <v>605</v>
      </c>
      <c r="B133" s="175"/>
      <c r="C133" s="175"/>
      <c r="D133" s="175"/>
      <c r="E133" s="175"/>
      <c r="F133" s="176"/>
      <c r="G133" s="65" t="s">
        <v>518</v>
      </c>
    </row>
    <row r="134" spans="1:7" ht="63.75">
      <c r="A134" s="1">
        <v>1</v>
      </c>
      <c r="B134" s="1" t="s">
        <v>519</v>
      </c>
      <c r="C134" s="146"/>
      <c r="D134" s="28">
        <v>67300</v>
      </c>
      <c r="E134" s="91"/>
      <c r="F134" s="28" t="s">
        <v>520</v>
      </c>
      <c r="G134" s="154" t="s">
        <v>521</v>
      </c>
    </row>
    <row r="135" spans="1:7" ht="12.75">
      <c r="A135" s="177" t="s">
        <v>5</v>
      </c>
      <c r="B135" s="177"/>
      <c r="C135" s="178"/>
      <c r="D135" s="66">
        <f>SUM(D133:D134)</f>
        <v>67300</v>
      </c>
      <c r="E135" s="66"/>
      <c r="F135" s="67"/>
      <c r="G135" s="1"/>
    </row>
    <row r="136" spans="1:7" ht="12.75">
      <c r="A136" s="179" t="s">
        <v>525</v>
      </c>
      <c r="B136" s="179"/>
      <c r="C136" s="179"/>
      <c r="D136" s="179"/>
      <c r="E136" s="179"/>
      <c r="F136" s="179"/>
      <c r="G136" s="65" t="s">
        <v>529</v>
      </c>
    </row>
    <row r="137" spans="1:7" ht="12.75">
      <c r="A137" s="19">
        <v>1</v>
      </c>
      <c r="B137" s="19" t="s">
        <v>530</v>
      </c>
      <c r="C137" s="3">
        <v>1920</v>
      </c>
      <c r="D137" s="28">
        <v>350000</v>
      </c>
      <c r="E137" s="88"/>
      <c r="F137" s="28" t="s">
        <v>535</v>
      </c>
      <c r="G137" s="19" t="s">
        <v>536</v>
      </c>
    </row>
    <row r="138" spans="1:7" ht="12.75">
      <c r="A138" s="1">
        <v>2</v>
      </c>
      <c r="B138" s="1" t="s">
        <v>531</v>
      </c>
      <c r="C138" s="3">
        <v>1985</v>
      </c>
      <c r="D138" s="28">
        <v>86000</v>
      </c>
      <c r="E138" s="88"/>
      <c r="F138" s="28" t="s">
        <v>542</v>
      </c>
      <c r="G138" s="1" t="s">
        <v>536</v>
      </c>
    </row>
    <row r="139" spans="1:7" ht="12.75">
      <c r="A139" s="1">
        <v>3</v>
      </c>
      <c r="B139" s="1" t="s">
        <v>532</v>
      </c>
      <c r="C139" s="3">
        <v>1992</v>
      </c>
      <c r="D139" s="28">
        <v>356606</v>
      </c>
      <c r="E139" s="88"/>
      <c r="F139" s="28" t="s">
        <v>537</v>
      </c>
      <c r="G139" s="1" t="s">
        <v>538</v>
      </c>
    </row>
    <row r="140" spans="1:7" ht="12.75">
      <c r="A140" s="1">
        <v>4</v>
      </c>
      <c r="B140" s="1" t="s">
        <v>533</v>
      </c>
      <c r="C140" s="3">
        <v>1964</v>
      </c>
      <c r="D140" s="28">
        <v>55000</v>
      </c>
      <c r="E140" s="88"/>
      <c r="F140" s="28" t="s">
        <v>537</v>
      </c>
      <c r="G140" s="1" t="s">
        <v>539</v>
      </c>
    </row>
    <row r="141" spans="1:7" ht="12.75">
      <c r="A141" s="1">
        <v>5</v>
      </c>
      <c r="B141" s="1" t="s">
        <v>534</v>
      </c>
      <c r="C141" s="3">
        <v>2004</v>
      </c>
      <c r="D141" s="28">
        <v>469780</v>
      </c>
      <c r="E141" s="38"/>
      <c r="F141" s="28" t="s">
        <v>540</v>
      </c>
      <c r="G141" s="1" t="s">
        <v>541</v>
      </c>
    </row>
    <row r="142" spans="1:7" ht="12.75">
      <c r="A142" s="177" t="s">
        <v>5</v>
      </c>
      <c r="B142" s="177"/>
      <c r="C142" s="178"/>
      <c r="D142" s="66">
        <f>SUM(D137:D141)</f>
        <v>1317386</v>
      </c>
      <c r="E142" s="66"/>
      <c r="F142" s="67"/>
      <c r="G142" s="1"/>
    </row>
    <row r="143" spans="1:7" ht="12.75">
      <c r="A143" s="179" t="s">
        <v>611</v>
      </c>
      <c r="B143" s="179"/>
      <c r="C143" s="179"/>
      <c r="D143" s="179"/>
      <c r="E143" s="179"/>
      <c r="F143" s="179"/>
      <c r="G143" s="65" t="s">
        <v>569</v>
      </c>
    </row>
    <row r="144" spans="1:7" s="142" customFormat="1" ht="25.5">
      <c r="A144" s="19">
        <v>1</v>
      </c>
      <c r="B144" s="19" t="s">
        <v>570</v>
      </c>
      <c r="C144" s="19">
        <v>1913</v>
      </c>
      <c r="D144" s="28">
        <v>164688.06</v>
      </c>
      <c r="E144" s="152"/>
      <c r="F144" s="28" t="s">
        <v>575</v>
      </c>
      <c r="G144" s="19" t="s">
        <v>612</v>
      </c>
    </row>
    <row r="145" spans="1:7" s="142" customFormat="1" ht="12.75">
      <c r="A145" s="1">
        <v>2</v>
      </c>
      <c r="B145" s="1" t="s">
        <v>571</v>
      </c>
      <c r="C145" s="1">
        <v>1987</v>
      </c>
      <c r="D145" s="29">
        <v>285997.1</v>
      </c>
      <c r="E145" s="152"/>
      <c r="F145" s="28" t="s">
        <v>383</v>
      </c>
      <c r="G145" s="19" t="s">
        <v>612</v>
      </c>
    </row>
    <row r="146" spans="1:7" s="142" customFormat="1" ht="12.75">
      <c r="A146" s="1">
        <v>3</v>
      </c>
      <c r="B146" s="1" t="s">
        <v>572</v>
      </c>
      <c r="C146" s="1">
        <v>1973</v>
      </c>
      <c r="D146" s="29">
        <v>156012.5</v>
      </c>
      <c r="E146" s="152"/>
      <c r="F146" s="38"/>
      <c r="G146" s="19" t="s">
        <v>612</v>
      </c>
    </row>
    <row r="147" spans="1:7" s="142" customFormat="1" ht="12.75">
      <c r="A147" s="1">
        <v>4</v>
      </c>
      <c r="B147" s="1" t="s">
        <v>573</v>
      </c>
      <c r="C147" s="1">
        <v>1913</v>
      </c>
      <c r="D147" s="29">
        <v>12202.1</v>
      </c>
      <c r="E147" s="152"/>
      <c r="F147" s="38"/>
      <c r="G147" s="19" t="s">
        <v>612</v>
      </c>
    </row>
    <row r="148" spans="1:7" s="142" customFormat="1" ht="12.75">
      <c r="A148" s="1">
        <v>5</v>
      </c>
      <c r="B148" s="1" t="s">
        <v>270</v>
      </c>
      <c r="C148" s="1">
        <v>1913</v>
      </c>
      <c r="D148" s="29">
        <v>33668.5</v>
      </c>
      <c r="E148" s="152"/>
      <c r="F148" s="38"/>
      <c r="G148" s="19" t="s">
        <v>612</v>
      </c>
    </row>
    <row r="149" spans="1:7" s="142" customFormat="1" ht="12.75">
      <c r="A149" s="1">
        <v>6</v>
      </c>
      <c r="B149" s="1" t="s">
        <v>574</v>
      </c>
      <c r="C149" s="1">
        <v>1913</v>
      </c>
      <c r="D149" s="29">
        <v>6339.8</v>
      </c>
      <c r="E149" s="152"/>
      <c r="F149" s="38"/>
      <c r="G149" s="19" t="s">
        <v>612</v>
      </c>
    </row>
    <row r="150" spans="1:7" ht="12.75">
      <c r="A150" s="1">
        <v>7</v>
      </c>
      <c r="B150" s="1" t="s">
        <v>129</v>
      </c>
      <c r="C150" s="1">
        <v>1973</v>
      </c>
      <c r="D150" s="29">
        <v>12856.8</v>
      </c>
      <c r="E150" s="93"/>
      <c r="F150" s="38"/>
      <c r="G150" s="19" t="s">
        <v>612</v>
      </c>
    </row>
    <row r="151" spans="1:7" ht="12.75">
      <c r="A151" s="177" t="s">
        <v>5</v>
      </c>
      <c r="B151" s="177"/>
      <c r="C151" s="178"/>
      <c r="D151" s="66">
        <f>SUM(D144:D150)</f>
        <v>671764.86</v>
      </c>
      <c r="E151" s="66"/>
      <c r="F151" s="67"/>
      <c r="G151" s="1"/>
    </row>
    <row r="152" spans="1:7" ht="12.75">
      <c r="A152" s="179" t="s">
        <v>576</v>
      </c>
      <c r="B152" s="179"/>
      <c r="C152" s="179"/>
      <c r="D152" s="179"/>
      <c r="E152" s="179"/>
      <c r="F152" s="179"/>
      <c r="G152" s="65" t="s">
        <v>597</v>
      </c>
    </row>
    <row r="153" spans="1:7" s="142" customFormat="1" ht="51">
      <c r="A153" s="1">
        <v>1</v>
      </c>
      <c r="B153" s="1" t="s">
        <v>613</v>
      </c>
      <c r="C153" s="156" t="s">
        <v>617</v>
      </c>
      <c r="D153" s="29">
        <v>942792</v>
      </c>
      <c r="E153" s="126"/>
      <c r="F153" s="28" t="s">
        <v>618</v>
      </c>
      <c r="G153" s="19" t="s">
        <v>625</v>
      </c>
    </row>
    <row r="154" spans="1:7" s="142" customFormat="1" ht="25.5">
      <c r="A154" s="1">
        <v>2</v>
      </c>
      <c r="B154" s="1" t="s">
        <v>369</v>
      </c>
      <c r="C154" s="1">
        <v>1982</v>
      </c>
      <c r="D154" s="29">
        <v>83932</v>
      </c>
      <c r="E154" s="126"/>
      <c r="F154" s="28" t="s">
        <v>619</v>
      </c>
      <c r="G154" s="19" t="s">
        <v>625</v>
      </c>
    </row>
    <row r="155" spans="1:7" s="142" customFormat="1" ht="25.5">
      <c r="A155" s="1">
        <v>3</v>
      </c>
      <c r="B155" s="1" t="s">
        <v>614</v>
      </c>
      <c r="C155" s="1">
        <v>1974</v>
      </c>
      <c r="D155" s="29">
        <v>4092</v>
      </c>
      <c r="E155" s="126"/>
      <c r="F155" s="28" t="s">
        <v>620</v>
      </c>
      <c r="G155" s="19" t="s">
        <v>625</v>
      </c>
    </row>
    <row r="156" spans="1:7" s="142" customFormat="1" ht="25.5">
      <c r="A156" s="1">
        <v>4</v>
      </c>
      <c r="B156" s="1" t="s">
        <v>615</v>
      </c>
      <c r="C156" s="156" t="s">
        <v>617</v>
      </c>
      <c r="D156" s="29">
        <v>16753</v>
      </c>
      <c r="E156" s="126"/>
      <c r="F156" s="28" t="s">
        <v>621</v>
      </c>
      <c r="G156" s="19" t="s">
        <v>625</v>
      </c>
    </row>
    <row r="157" spans="1:7" s="142" customFormat="1" ht="25.5">
      <c r="A157" s="1">
        <v>5</v>
      </c>
      <c r="B157" s="1" t="s">
        <v>270</v>
      </c>
      <c r="C157" s="1">
        <v>1953</v>
      </c>
      <c r="D157" s="29">
        <v>1574</v>
      </c>
      <c r="E157" s="126"/>
      <c r="F157" s="28" t="s">
        <v>622</v>
      </c>
      <c r="G157" s="19" t="s">
        <v>625</v>
      </c>
    </row>
    <row r="158" spans="1:7" s="142" customFormat="1" ht="25.5">
      <c r="A158" s="1">
        <v>6</v>
      </c>
      <c r="B158" s="1" t="s">
        <v>616</v>
      </c>
      <c r="C158" s="1">
        <v>1974</v>
      </c>
      <c r="D158" s="29">
        <v>1574</v>
      </c>
      <c r="E158" s="126"/>
      <c r="F158" s="28" t="s">
        <v>623</v>
      </c>
      <c r="G158" s="19" t="s">
        <v>625</v>
      </c>
    </row>
    <row r="159" spans="1:7" s="142" customFormat="1" ht="25.5">
      <c r="A159" s="1">
        <v>7</v>
      </c>
      <c r="B159" s="1" t="s">
        <v>341</v>
      </c>
      <c r="C159" s="1">
        <v>1974</v>
      </c>
      <c r="D159" s="29">
        <v>1911</v>
      </c>
      <c r="E159" s="126"/>
      <c r="F159" s="28" t="s">
        <v>624</v>
      </c>
      <c r="G159" s="19" t="s">
        <v>625</v>
      </c>
    </row>
    <row r="160" spans="1:7" s="142" customFormat="1" ht="12.75">
      <c r="A160" s="177" t="s">
        <v>5</v>
      </c>
      <c r="B160" s="177"/>
      <c r="C160" s="178"/>
      <c r="D160" s="66">
        <f>SUM(D153:D159)</f>
        <v>1052628</v>
      </c>
      <c r="E160" s="66"/>
      <c r="F160" s="28"/>
      <c r="G160" s="1"/>
    </row>
    <row r="161" spans="1:7" ht="12.75">
      <c r="A161" s="179" t="s">
        <v>527</v>
      </c>
      <c r="B161" s="179"/>
      <c r="C161" s="179"/>
      <c r="D161" s="179"/>
      <c r="E161" s="179"/>
      <c r="F161" s="179"/>
      <c r="G161" s="65" t="s">
        <v>117</v>
      </c>
    </row>
    <row r="162" spans="1:7" s="142" customFormat="1" ht="76.5">
      <c r="A162" s="1">
        <v>1</v>
      </c>
      <c r="B162" s="19" t="s">
        <v>639</v>
      </c>
      <c r="C162" s="19">
        <v>1974</v>
      </c>
      <c r="D162" s="135">
        <v>26033.11</v>
      </c>
      <c r="E162" s="126"/>
      <c r="F162" s="28" t="s">
        <v>642</v>
      </c>
      <c r="G162" s="157" t="s">
        <v>643</v>
      </c>
    </row>
    <row r="163" spans="1:7" s="142" customFormat="1" ht="12.75">
      <c r="A163" s="1">
        <v>2</v>
      </c>
      <c r="B163" s="1" t="s">
        <v>640</v>
      </c>
      <c r="C163" s="1">
        <v>1974</v>
      </c>
      <c r="D163" s="35">
        <v>23791.09</v>
      </c>
      <c r="E163" s="126"/>
      <c r="F163" s="126"/>
      <c r="G163" s="157" t="s">
        <v>643</v>
      </c>
    </row>
    <row r="164" spans="1:7" s="142" customFormat="1" ht="12.75">
      <c r="A164" s="1">
        <v>3</v>
      </c>
      <c r="B164" s="1" t="s">
        <v>641</v>
      </c>
      <c r="C164" s="1">
        <v>1974</v>
      </c>
      <c r="D164" s="35">
        <v>4577.94</v>
      </c>
      <c r="E164" s="126"/>
      <c r="F164" s="126"/>
      <c r="G164" s="157" t="s">
        <v>643</v>
      </c>
    </row>
    <row r="165" spans="1:7" s="142" customFormat="1" ht="12.75">
      <c r="A165" s="177" t="s">
        <v>5</v>
      </c>
      <c r="B165" s="177"/>
      <c r="C165" s="178"/>
      <c r="D165" s="66">
        <f>SUM(D162:D164)</f>
        <v>54402.14</v>
      </c>
      <c r="E165" s="66"/>
      <c r="F165" s="28"/>
      <c r="G165" s="151"/>
    </row>
    <row r="166" spans="1:7" ht="12.75">
      <c r="A166" s="179" t="s">
        <v>528</v>
      </c>
      <c r="B166" s="179"/>
      <c r="C166" s="179"/>
      <c r="D166" s="179"/>
      <c r="E166" s="179"/>
      <c r="F166" s="179"/>
      <c r="G166" s="65" t="s">
        <v>744</v>
      </c>
    </row>
    <row r="167" spans="1:7" s="142" customFormat="1" ht="94.5">
      <c r="A167" s="1">
        <v>1</v>
      </c>
      <c r="B167" s="19" t="s">
        <v>639</v>
      </c>
      <c r="C167" s="19" t="s">
        <v>742</v>
      </c>
      <c r="D167" s="168" t="s">
        <v>743</v>
      </c>
      <c r="E167" s="126"/>
      <c r="F167" s="28" t="s">
        <v>740</v>
      </c>
      <c r="G167" s="157" t="s">
        <v>741</v>
      </c>
    </row>
    <row r="168" spans="1:7" s="142" customFormat="1" ht="12.75">
      <c r="A168" s="177" t="s">
        <v>5</v>
      </c>
      <c r="B168" s="177"/>
      <c r="C168" s="178"/>
      <c r="D168" s="66">
        <v>624144.88</v>
      </c>
      <c r="E168" s="66"/>
      <c r="F168" s="28"/>
      <c r="G168" s="151"/>
    </row>
    <row r="169" spans="1:7" ht="12.75">
      <c r="A169" s="179" t="s">
        <v>839</v>
      </c>
      <c r="B169" s="179"/>
      <c r="C169" s="179"/>
      <c r="D169" s="179"/>
      <c r="E169" s="179"/>
      <c r="F169" s="179"/>
      <c r="G169" s="65" t="s">
        <v>840</v>
      </c>
    </row>
    <row r="170" spans="1:7" ht="15.75">
      <c r="A170" s="1">
        <v>1</v>
      </c>
      <c r="B170" s="19" t="s">
        <v>111</v>
      </c>
      <c r="C170" s="19"/>
      <c r="D170" s="168"/>
      <c r="E170" s="126"/>
      <c r="F170" s="28"/>
      <c r="G170" s="157" t="s">
        <v>841</v>
      </c>
    </row>
    <row r="171" spans="1:7" ht="12.75">
      <c r="A171" s="177" t="s">
        <v>5</v>
      </c>
      <c r="B171" s="177"/>
      <c r="C171" s="178"/>
      <c r="D171" s="66">
        <v>0</v>
      </c>
      <c r="E171" s="66"/>
      <c r="F171" s="28"/>
      <c r="G171" s="151"/>
    </row>
  </sheetData>
  <mergeCells count="40">
    <mergeCell ref="A169:F169"/>
    <mergeCell ref="A171:C171"/>
    <mergeCell ref="A61:C61"/>
    <mergeCell ref="A25:F25"/>
    <mergeCell ref="A59:F59"/>
    <mergeCell ref="A30:C30"/>
    <mergeCell ref="A31:F31"/>
    <mergeCell ref="A49:F49"/>
    <mergeCell ref="A58:C58"/>
    <mergeCell ref="A48:C48"/>
    <mergeCell ref="A3:F3"/>
    <mergeCell ref="A9:F9"/>
    <mergeCell ref="A24:C24"/>
    <mergeCell ref="A6:F6"/>
    <mergeCell ref="A8:C8"/>
    <mergeCell ref="A5:C5"/>
    <mergeCell ref="A136:F136"/>
    <mergeCell ref="A142:C142"/>
    <mergeCell ref="A143:F143"/>
    <mergeCell ref="A135:C135"/>
    <mergeCell ref="A84:C84"/>
    <mergeCell ref="A94:F94"/>
    <mergeCell ref="A82:F82"/>
    <mergeCell ref="A168:C168"/>
    <mergeCell ref="A132:C132"/>
    <mergeCell ref="A161:F161"/>
    <mergeCell ref="A166:F166"/>
    <mergeCell ref="A152:F152"/>
    <mergeCell ref="A133:F133"/>
    <mergeCell ref="A151:C151"/>
    <mergeCell ref="A62:F62"/>
    <mergeCell ref="A160:C160"/>
    <mergeCell ref="A165:C165"/>
    <mergeCell ref="A110:F110"/>
    <mergeCell ref="A85:F85"/>
    <mergeCell ref="A69:C69"/>
    <mergeCell ref="A70:F70"/>
    <mergeCell ref="A93:C93"/>
    <mergeCell ref="A81:C81"/>
    <mergeCell ref="A109:C109"/>
  </mergeCells>
  <printOptions horizontalCentered="1"/>
  <pageMargins left="0.3937007874015748" right="0.3937007874015748" top="0.984251968503937" bottom="0" header="0.5118110236220472" footer="0.5118110236220472"/>
  <pageSetup horizontalDpi="600" verticalDpi="600" orientation="landscape" paperSize="9" scale="89" r:id="rId1"/>
  <rowBreaks count="4" manualBreakCount="4">
    <brk id="24" max="6" man="1"/>
    <brk id="61" max="6" man="1"/>
    <brk id="81" max="6" man="1"/>
    <brk id="10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T995"/>
  <sheetViews>
    <sheetView zoomScaleSheetLayoutView="75" workbookViewId="0" topLeftCell="A427">
      <selection activeCell="A436" sqref="A436:IV436"/>
    </sheetView>
  </sheetViews>
  <sheetFormatPr defaultColWidth="9.140625" defaultRowHeight="12.75"/>
  <cols>
    <col min="1" max="1" width="5.00390625" style="0" customWidth="1"/>
    <col min="2" max="2" width="50.7109375" style="0" customWidth="1"/>
    <col min="3" max="3" width="15.421875" style="10" customWidth="1"/>
    <col min="4" max="4" width="18.421875" style="0" customWidth="1"/>
  </cols>
  <sheetData>
    <row r="1" spans="1:4" ht="16.5">
      <c r="A1" s="31" t="s">
        <v>297</v>
      </c>
      <c r="B1" s="13"/>
      <c r="C1" s="14"/>
      <c r="D1" s="32" t="s">
        <v>36</v>
      </c>
    </row>
    <row r="3" spans="1:4" ht="30" customHeight="1">
      <c r="A3" s="191" t="s">
        <v>33</v>
      </c>
      <c r="B3" s="191"/>
      <c r="C3" s="191"/>
      <c r="D3" s="191"/>
    </row>
    <row r="4" spans="1:4" ht="25.5">
      <c r="A4" s="4" t="s">
        <v>7</v>
      </c>
      <c r="B4" s="4" t="s">
        <v>30</v>
      </c>
      <c r="C4" s="4" t="s">
        <v>31</v>
      </c>
      <c r="D4" s="4" t="s">
        <v>32</v>
      </c>
    </row>
    <row r="5" spans="1:4" ht="12.75">
      <c r="A5" s="179" t="s">
        <v>1</v>
      </c>
      <c r="B5" s="179"/>
      <c r="C5" s="179"/>
      <c r="D5" s="179"/>
    </row>
    <row r="6" spans="1:4" ht="12.75">
      <c r="A6" s="2">
        <v>1</v>
      </c>
      <c r="B6" s="19" t="s">
        <v>49</v>
      </c>
      <c r="C6" s="1"/>
      <c r="D6" s="35">
        <v>3514.7</v>
      </c>
    </row>
    <row r="7" spans="1:4" ht="12.75">
      <c r="A7" s="2">
        <v>2</v>
      </c>
      <c r="B7" s="1" t="s">
        <v>50</v>
      </c>
      <c r="C7" s="1"/>
      <c r="D7" s="35">
        <v>509.21</v>
      </c>
    </row>
    <row r="8" spans="1:4" ht="12.75">
      <c r="A8" s="2">
        <v>3</v>
      </c>
      <c r="B8" s="1" t="s">
        <v>50</v>
      </c>
      <c r="C8" s="1"/>
      <c r="D8" s="35">
        <v>509.21</v>
      </c>
    </row>
    <row r="9" spans="1:4" ht="12.75">
      <c r="A9" s="2">
        <v>4</v>
      </c>
      <c r="B9" s="1" t="s">
        <v>50</v>
      </c>
      <c r="C9" s="1"/>
      <c r="D9" s="35">
        <v>509.23</v>
      </c>
    </row>
    <row r="10" spans="1:4" ht="12.75">
      <c r="A10" s="2">
        <v>5</v>
      </c>
      <c r="B10" s="1" t="s">
        <v>82</v>
      </c>
      <c r="C10" s="1"/>
      <c r="D10" s="35">
        <f>13*1159</f>
        <v>15067</v>
      </c>
    </row>
    <row r="11" spans="1:4" ht="12.75">
      <c r="A11" s="2">
        <v>6</v>
      </c>
      <c r="B11" s="1" t="s">
        <v>52</v>
      </c>
      <c r="C11" s="1"/>
      <c r="D11" s="35">
        <v>630</v>
      </c>
    </row>
    <row r="12" spans="1:4" ht="12.75">
      <c r="A12" s="2">
        <v>7</v>
      </c>
      <c r="B12" s="1" t="s">
        <v>53</v>
      </c>
      <c r="C12" s="1"/>
      <c r="D12" s="35">
        <v>1410</v>
      </c>
    </row>
    <row r="13" spans="1:4" ht="12.75">
      <c r="A13" s="2">
        <v>8</v>
      </c>
      <c r="B13" s="108" t="s">
        <v>54</v>
      </c>
      <c r="C13" s="1"/>
      <c r="D13" s="35">
        <v>6520</v>
      </c>
    </row>
    <row r="14" spans="1:4" ht="12.75">
      <c r="A14" s="2">
        <v>9</v>
      </c>
      <c r="B14" s="1" t="s">
        <v>55</v>
      </c>
      <c r="C14" s="1"/>
      <c r="D14" s="35">
        <v>652.7</v>
      </c>
    </row>
    <row r="15" spans="1:4" ht="12.75">
      <c r="A15" s="2">
        <v>10</v>
      </c>
      <c r="B15" s="1" t="s">
        <v>49</v>
      </c>
      <c r="C15" s="1"/>
      <c r="D15" s="35">
        <v>3484.2</v>
      </c>
    </row>
    <row r="16" spans="1:4" ht="12.75">
      <c r="A16" s="2">
        <v>11</v>
      </c>
      <c r="B16" s="1" t="s">
        <v>55</v>
      </c>
      <c r="C16" s="1"/>
      <c r="D16" s="35">
        <v>680</v>
      </c>
    </row>
    <row r="17" spans="1:4" ht="12.75">
      <c r="A17" s="2">
        <v>12</v>
      </c>
      <c r="B17" s="1" t="s">
        <v>56</v>
      </c>
      <c r="C17" s="1"/>
      <c r="D17" s="35">
        <v>486.78</v>
      </c>
    </row>
    <row r="18" spans="1:4" ht="12.75">
      <c r="A18" s="2">
        <v>13</v>
      </c>
      <c r="B18" s="1" t="s">
        <v>57</v>
      </c>
      <c r="C18" s="1"/>
      <c r="D18" s="35">
        <v>431.64</v>
      </c>
    </row>
    <row r="19" spans="1:4" ht="12.75">
      <c r="A19" s="2">
        <v>14</v>
      </c>
      <c r="B19" s="1" t="s">
        <v>83</v>
      </c>
      <c r="C19" s="1"/>
      <c r="D19" s="35">
        <f>1183.4*2</f>
        <v>2366.8</v>
      </c>
    </row>
    <row r="20" spans="1:4" ht="12.75">
      <c r="A20" s="2">
        <v>15</v>
      </c>
      <c r="B20" s="1" t="s">
        <v>51</v>
      </c>
      <c r="C20" s="1"/>
      <c r="D20" s="35">
        <v>5601.69</v>
      </c>
    </row>
    <row r="21" spans="1:4" ht="12.75">
      <c r="A21" s="2">
        <v>16</v>
      </c>
      <c r="B21" s="1" t="s">
        <v>51</v>
      </c>
      <c r="C21" s="1"/>
      <c r="D21" s="35">
        <v>3449.99</v>
      </c>
    </row>
    <row r="22" spans="1:4" ht="12.75">
      <c r="A22" s="2">
        <v>17</v>
      </c>
      <c r="B22" s="1" t="s">
        <v>57</v>
      </c>
      <c r="C22" s="1"/>
      <c r="D22" s="35">
        <v>769</v>
      </c>
    </row>
    <row r="23" spans="1:4" ht="12.75">
      <c r="A23" s="2">
        <v>18</v>
      </c>
      <c r="B23" s="1" t="s">
        <v>58</v>
      </c>
      <c r="C23" s="1"/>
      <c r="D23" s="35">
        <v>5100</v>
      </c>
    </row>
    <row r="24" spans="1:4" ht="12.75">
      <c r="A24" s="2">
        <v>19</v>
      </c>
      <c r="B24" s="1" t="s">
        <v>84</v>
      </c>
      <c r="C24" s="1"/>
      <c r="D24" s="35">
        <f>1299.99*5</f>
        <v>6499.95</v>
      </c>
    </row>
    <row r="25" spans="1:4" ht="12.75">
      <c r="A25" s="2">
        <v>20</v>
      </c>
      <c r="B25" s="1" t="s">
        <v>57</v>
      </c>
      <c r="C25" s="1"/>
      <c r="D25" s="35">
        <v>1977.03</v>
      </c>
    </row>
    <row r="26" spans="1:4" ht="12.75">
      <c r="A26" s="2">
        <v>21</v>
      </c>
      <c r="B26" s="1" t="s">
        <v>85</v>
      </c>
      <c r="C26" s="1"/>
      <c r="D26" s="35">
        <v>3954.06</v>
      </c>
    </row>
    <row r="27" spans="1:4" ht="12.75">
      <c r="A27" s="2">
        <v>22</v>
      </c>
      <c r="B27" s="1" t="s">
        <v>59</v>
      </c>
      <c r="C27" s="1"/>
      <c r="D27" s="35">
        <v>588.77</v>
      </c>
    </row>
    <row r="28" spans="1:4" ht="12.75">
      <c r="A28" s="2">
        <v>23</v>
      </c>
      <c r="B28" s="1" t="s">
        <v>86</v>
      </c>
      <c r="C28" s="1"/>
      <c r="D28" s="35">
        <f>692.59*5</f>
        <v>3462.9500000000003</v>
      </c>
    </row>
    <row r="29" spans="1:4" ht="12.75">
      <c r="A29" s="2">
        <v>24</v>
      </c>
      <c r="B29" s="1" t="s">
        <v>60</v>
      </c>
      <c r="C29" s="1"/>
      <c r="D29" s="35">
        <v>1019.51</v>
      </c>
    </row>
    <row r="30" spans="1:4" ht="12.75">
      <c r="A30" s="2">
        <v>25</v>
      </c>
      <c r="B30" s="1" t="s">
        <v>51</v>
      </c>
      <c r="C30" s="1"/>
      <c r="D30" s="35">
        <v>3301.77</v>
      </c>
    </row>
    <row r="31" spans="1:4" ht="12.75">
      <c r="A31" s="2">
        <v>26</v>
      </c>
      <c r="B31" s="1" t="s">
        <v>51</v>
      </c>
      <c r="C31" s="1"/>
      <c r="D31" s="35">
        <v>7977.27</v>
      </c>
    </row>
    <row r="32" spans="1:4" ht="12.75">
      <c r="A32" s="2">
        <v>27</v>
      </c>
      <c r="B32" s="1" t="s">
        <v>87</v>
      </c>
      <c r="C32" s="1"/>
      <c r="D32" s="35">
        <f>3210.36*3</f>
        <v>9631.08</v>
      </c>
    </row>
    <row r="33" spans="1:4" ht="12.75">
      <c r="A33" s="2">
        <v>28</v>
      </c>
      <c r="B33" s="1" t="s">
        <v>294</v>
      </c>
      <c r="C33" s="1"/>
      <c r="D33" s="35">
        <f>4864.29*7</f>
        <v>34050.03</v>
      </c>
    </row>
    <row r="34" spans="1:4" ht="12.75">
      <c r="A34" s="2">
        <v>29</v>
      </c>
      <c r="B34" s="1" t="s">
        <v>88</v>
      </c>
      <c r="C34" s="1"/>
      <c r="D34" s="35">
        <f>3106.12*4</f>
        <v>12424.48</v>
      </c>
    </row>
    <row r="35" spans="1:4" ht="12.75">
      <c r="A35" s="2">
        <v>30</v>
      </c>
      <c r="B35" s="1" t="s">
        <v>89</v>
      </c>
      <c r="C35" s="1"/>
      <c r="D35" s="35">
        <f>4201.68*2</f>
        <v>8403.36</v>
      </c>
    </row>
    <row r="36" spans="1:4" ht="12.75">
      <c r="A36" s="2">
        <v>31</v>
      </c>
      <c r="B36" s="1" t="s">
        <v>90</v>
      </c>
      <c r="C36" s="1"/>
      <c r="D36" s="35">
        <f>442.86*4</f>
        <v>1771.44</v>
      </c>
    </row>
    <row r="37" spans="1:4" ht="12.75">
      <c r="A37" s="2">
        <v>32</v>
      </c>
      <c r="B37" s="1" t="s">
        <v>62</v>
      </c>
      <c r="C37" s="1"/>
      <c r="D37" s="35">
        <v>1372.5</v>
      </c>
    </row>
    <row r="38" spans="1:4" ht="12.75">
      <c r="A38" s="2">
        <v>33</v>
      </c>
      <c r="B38" s="1" t="s">
        <v>63</v>
      </c>
      <c r="C38" s="1"/>
      <c r="D38" s="35">
        <v>4651.86</v>
      </c>
    </row>
    <row r="39" spans="1:4" ht="12.75">
      <c r="A39" s="2">
        <v>34</v>
      </c>
      <c r="B39" s="1" t="s">
        <v>51</v>
      </c>
      <c r="C39" s="1"/>
      <c r="D39" s="35">
        <v>3477</v>
      </c>
    </row>
    <row r="40" spans="1:4" ht="12.75">
      <c r="A40" s="2">
        <v>35</v>
      </c>
      <c r="B40" s="1" t="s">
        <v>51</v>
      </c>
      <c r="C40" s="1"/>
      <c r="D40" s="35">
        <v>3050</v>
      </c>
    </row>
    <row r="41" spans="1:4" ht="12.75">
      <c r="A41" s="2">
        <v>36</v>
      </c>
      <c r="B41" s="1" t="s">
        <v>295</v>
      </c>
      <c r="C41" s="1"/>
      <c r="D41" s="35">
        <v>769.66</v>
      </c>
    </row>
    <row r="42" spans="1:4" ht="12.75">
      <c r="A42" s="2">
        <v>37</v>
      </c>
      <c r="B42" s="1" t="s">
        <v>64</v>
      </c>
      <c r="C42" s="1"/>
      <c r="D42" s="35">
        <v>3450.16</v>
      </c>
    </row>
    <row r="43" spans="1:4" ht="12.75">
      <c r="A43" s="2">
        <v>38</v>
      </c>
      <c r="B43" s="1" t="s">
        <v>65</v>
      </c>
      <c r="C43" s="1"/>
      <c r="D43" s="35">
        <v>14646.1</v>
      </c>
    </row>
    <row r="44" spans="1:4" ht="12.75">
      <c r="A44" s="2">
        <v>39</v>
      </c>
      <c r="B44" s="1" t="s">
        <v>66</v>
      </c>
      <c r="C44" s="1"/>
      <c r="D44" s="35">
        <v>2550</v>
      </c>
    </row>
    <row r="45" spans="1:4" ht="12.75">
      <c r="A45" s="2">
        <v>40</v>
      </c>
      <c r="B45" s="1" t="s">
        <v>53</v>
      </c>
      <c r="C45" s="1"/>
      <c r="D45" s="35">
        <v>512.4</v>
      </c>
    </row>
    <row r="46" spans="1:4" ht="12.75">
      <c r="A46" s="2">
        <v>41</v>
      </c>
      <c r="B46" s="1" t="s">
        <v>91</v>
      </c>
      <c r="C46" s="1"/>
      <c r="D46" s="35">
        <f>4270*4</f>
        <v>17080</v>
      </c>
    </row>
    <row r="47" spans="1:4" ht="12.75">
      <c r="A47" s="2">
        <v>42</v>
      </c>
      <c r="B47" s="1" t="s">
        <v>52</v>
      </c>
      <c r="C47" s="1"/>
      <c r="D47" s="35">
        <v>785</v>
      </c>
    </row>
    <row r="48" spans="1:4" ht="12.75">
      <c r="A48" s="2">
        <v>43</v>
      </c>
      <c r="B48" s="1" t="s">
        <v>67</v>
      </c>
      <c r="C48" s="1"/>
      <c r="D48" s="35">
        <v>25927.99</v>
      </c>
    </row>
    <row r="49" spans="1:4" ht="12.75">
      <c r="A49" s="2">
        <v>44</v>
      </c>
      <c r="B49" s="1" t="s">
        <v>92</v>
      </c>
      <c r="C49" s="1"/>
      <c r="D49" s="35">
        <f>841.8*2</f>
        <v>1683.6</v>
      </c>
    </row>
    <row r="50" spans="1:4" ht="12.75">
      <c r="A50" s="2">
        <v>45</v>
      </c>
      <c r="B50" s="1" t="s">
        <v>68</v>
      </c>
      <c r="C50" s="1"/>
      <c r="D50" s="35">
        <v>811.3</v>
      </c>
    </row>
    <row r="51" spans="1:4" ht="12.75">
      <c r="A51" s="2">
        <v>46</v>
      </c>
      <c r="B51" s="1" t="s">
        <v>69</v>
      </c>
      <c r="C51" s="1"/>
      <c r="D51" s="35">
        <v>427</v>
      </c>
    </row>
    <row r="52" spans="1:4" ht="12.75">
      <c r="A52" s="2">
        <v>47</v>
      </c>
      <c r="B52" s="1" t="s">
        <v>60</v>
      </c>
      <c r="C52" s="1"/>
      <c r="D52" s="35">
        <v>689.3</v>
      </c>
    </row>
    <row r="53" spans="1:4" ht="12.75">
      <c r="A53" s="2">
        <v>48</v>
      </c>
      <c r="B53" s="1" t="s">
        <v>51</v>
      </c>
      <c r="C53" s="1"/>
      <c r="D53" s="35">
        <v>1708</v>
      </c>
    </row>
    <row r="54" spans="1:4" ht="12.75">
      <c r="A54" s="2">
        <v>49</v>
      </c>
      <c r="B54" s="1" t="s">
        <v>70</v>
      </c>
      <c r="C54" s="1"/>
      <c r="D54" s="35">
        <v>10113.8</v>
      </c>
    </row>
    <row r="55" spans="1:4" ht="12.75">
      <c r="A55" s="2">
        <v>50</v>
      </c>
      <c r="B55" s="1" t="s">
        <v>67</v>
      </c>
      <c r="C55" s="1"/>
      <c r="D55" s="35">
        <v>10187</v>
      </c>
    </row>
    <row r="56" spans="1:4" ht="12.75">
      <c r="A56" s="2">
        <v>51</v>
      </c>
      <c r="B56" s="1" t="s">
        <v>55</v>
      </c>
      <c r="C56" s="1"/>
      <c r="D56" s="35">
        <v>675.88</v>
      </c>
    </row>
    <row r="57" spans="1:4" ht="12.75">
      <c r="A57" s="2">
        <v>52</v>
      </c>
      <c r="B57" s="1" t="s">
        <v>93</v>
      </c>
      <c r="C57" s="1"/>
      <c r="D57" s="35">
        <f>10100*2</f>
        <v>20200</v>
      </c>
    </row>
    <row r="58" spans="1:4" ht="12.75">
      <c r="A58" s="2">
        <v>53</v>
      </c>
      <c r="B58" s="1" t="s">
        <v>71</v>
      </c>
      <c r="C58" s="1"/>
      <c r="D58" s="35">
        <v>8730</v>
      </c>
    </row>
    <row r="59" spans="1:4" ht="12.75">
      <c r="A59" s="2">
        <v>54</v>
      </c>
      <c r="B59" s="1" t="s">
        <v>72</v>
      </c>
      <c r="C59" s="1"/>
      <c r="D59" s="35">
        <v>4499.99</v>
      </c>
    </row>
    <row r="60" spans="1:4" ht="12.75">
      <c r="A60" s="2">
        <v>55</v>
      </c>
      <c r="B60" s="1" t="s">
        <v>94</v>
      </c>
      <c r="C60" s="1"/>
      <c r="D60" s="35">
        <f>4949.99*2</f>
        <v>9899.98</v>
      </c>
    </row>
    <row r="61" spans="1:4" ht="12.75">
      <c r="A61" s="2">
        <v>56</v>
      </c>
      <c r="B61" s="1" t="s">
        <v>94</v>
      </c>
      <c r="C61" s="1"/>
      <c r="D61" s="35">
        <f>7430*2</f>
        <v>14860</v>
      </c>
    </row>
    <row r="62" spans="1:4" ht="12.75">
      <c r="A62" s="2">
        <v>57</v>
      </c>
      <c r="B62" s="1" t="s">
        <v>73</v>
      </c>
      <c r="C62" s="1"/>
      <c r="D62" s="35">
        <v>38430</v>
      </c>
    </row>
    <row r="63" spans="1:4" ht="12.75">
      <c r="A63" s="2">
        <v>58</v>
      </c>
      <c r="B63" s="1" t="s">
        <v>74</v>
      </c>
      <c r="C63" s="1"/>
      <c r="D63" s="35">
        <v>1400</v>
      </c>
    </row>
    <row r="64" spans="1:4" ht="12.75">
      <c r="A64" s="2">
        <v>59</v>
      </c>
      <c r="B64" s="1" t="s">
        <v>95</v>
      </c>
      <c r="C64" s="1"/>
      <c r="D64" s="35">
        <f>1464*5</f>
        <v>7320</v>
      </c>
    </row>
    <row r="65" spans="1:4" ht="12.75">
      <c r="A65" s="2">
        <v>60</v>
      </c>
      <c r="B65" s="1" t="s">
        <v>96</v>
      </c>
      <c r="C65" s="1"/>
      <c r="D65" s="35">
        <f>2028.86*2</f>
        <v>4057.72</v>
      </c>
    </row>
    <row r="66" spans="1:4" ht="12.75">
      <c r="A66" s="2">
        <v>61</v>
      </c>
      <c r="B66" s="1" t="s">
        <v>75</v>
      </c>
      <c r="C66" s="1"/>
      <c r="D66" s="35">
        <v>4709.2</v>
      </c>
    </row>
    <row r="67" spans="1:4" ht="12.75">
      <c r="A67" s="2">
        <v>62</v>
      </c>
      <c r="B67" s="1" t="s">
        <v>76</v>
      </c>
      <c r="C67" s="1"/>
      <c r="D67" s="35">
        <v>500</v>
      </c>
    </row>
    <row r="68" spans="1:4" ht="12.75">
      <c r="A68" s="2">
        <v>63</v>
      </c>
      <c r="B68" s="1" t="s">
        <v>77</v>
      </c>
      <c r="C68" s="1"/>
      <c r="D68" s="35">
        <v>2109.38</v>
      </c>
    </row>
    <row r="69" spans="1:4" ht="12.75">
      <c r="A69" s="2">
        <v>64</v>
      </c>
      <c r="B69" s="1" t="s">
        <v>97</v>
      </c>
      <c r="C69" s="1"/>
      <c r="D69" s="35">
        <f>1493.28*2</f>
        <v>2986.56</v>
      </c>
    </row>
    <row r="70" spans="1:4" ht="12.75">
      <c r="A70" s="2">
        <v>65</v>
      </c>
      <c r="B70" s="1" t="s">
        <v>98</v>
      </c>
      <c r="C70" s="1"/>
      <c r="D70" s="35">
        <f>3979.64*2</f>
        <v>7959.28</v>
      </c>
    </row>
    <row r="71" spans="1:4" ht="12.75">
      <c r="A71" s="2">
        <v>66</v>
      </c>
      <c r="B71" s="1" t="s">
        <v>66</v>
      </c>
      <c r="C71" s="1"/>
      <c r="D71" s="35">
        <v>6999.99</v>
      </c>
    </row>
    <row r="72" spans="1:4" ht="12.75">
      <c r="A72" s="2">
        <v>67</v>
      </c>
      <c r="B72" s="1" t="s">
        <v>57</v>
      </c>
      <c r="C72" s="1"/>
      <c r="D72" s="35">
        <v>424.44</v>
      </c>
    </row>
    <row r="73" spans="1:4" ht="12.75">
      <c r="A73" s="2">
        <v>68</v>
      </c>
      <c r="B73" s="1" t="s">
        <v>78</v>
      </c>
      <c r="C73" s="1"/>
      <c r="D73" s="35">
        <v>599</v>
      </c>
    </row>
    <row r="74" spans="1:4" ht="12.75">
      <c r="A74" s="2">
        <v>69</v>
      </c>
      <c r="B74" s="1" t="s">
        <v>61</v>
      </c>
      <c r="C74" s="1"/>
      <c r="D74" s="35">
        <v>425</v>
      </c>
    </row>
    <row r="75" spans="1:4" ht="12.75">
      <c r="A75" s="2">
        <v>70</v>
      </c>
      <c r="B75" s="1" t="s">
        <v>79</v>
      </c>
      <c r="C75" s="1"/>
      <c r="D75" s="35">
        <v>888</v>
      </c>
    </row>
    <row r="76" spans="1:4" ht="12.75">
      <c r="A76" s="2">
        <v>71</v>
      </c>
      <c r="B76" s="1" t="s">
        <v>66</v>
      </c>
      <c r="C76" s="1"/>
      <c r="D76" s="35">
        <v>2600</v>
      </c>
    </row>
    <row r="77" spans="1:4" ht="12.75">
      <c r="A77" s="2">
        <v>72</v>
      </c>
      <c r="B77" s="1" t="s">
        <v>80</v>
      </c>
      <c r="C77" s="1"/>
      <c r="D77" s="35">
        <v>15494</v>
      </c>
    </row>
    <row r="78" spans="1:4" ht="12.75">
      <c r="A78" s="2">
        <v>73</v>
      </c>
      <c r="B78" s="1" t="s">
        <v>66</v>
      </c>
      <c r="C78" s="1"/>
      <c r="D78" s="35">
        <v>3100</v>
      </c>
    </row>
    <row r="79" spans="1:4" ht="12.75">
      <c r="A79" s="2">
        <v>74</v>
      </c>
      <c r="B79" s="1" t="s">
        <v>51</v>
      </c>
      <c r="C79" s="1"/>
      <c r="D79" s="35">
        <v>3459.92</v>
      </c>
    </row>
    <row r="80" spans="1:4" ht="12.75">
      <c r="A80" s="2">
        <v>75</v>
      </c>
      <c r="B80" s="1" t="s">
        <v>66</v>
      </c>
      <c r="C80" s="1"/>
      <c r="D80" s="35">
        <v>3100</v>
      </c>
    </row>
    <row r="81" spans="1:4" ht="12.75">
      <c r="A81" s="2">
        <v>76</v>
      </c>
      <c r="B81" s="1" t="s">
        <v>66</v>
      </c>
      <c r="C81" s="1"/>
      <c r="D81" s="35">
        <v>3100</v>
      </c>
    </row>
    <row r="82" spans="1:4" ht="12.75">
      <c r="A82" s="2">
        <v>77</v>
      </c>
      <c r="B82" s="1" t="s">
        <v>52</v>
      </c>
      <c r="C82" s="1"/>
      <c r="D82" s="35">
        <v>750</v>
      </c>
    </row>
    <row r="83" spans="1:4" ht="12.75">
      <c r="A83" s="2">
        <v>78</v>
      </c>
      <c r="B83" s="1" t="s">
        <v>99</v>
      </c>
      <c r="C83" s="1"/>
      <c r="D83" s="35">
        <f>542.9*2</f>
        <v>1085.8</v>
      </c>
    </row>
    <row r="84" spans="1:4" ht="12.75">
      <c r="A84" s="2">
        <v>79</v>
      </c>
      <c r="B84" s="1" t="s">
        <v>100</v>
      </c>
      <c r="C84" s="1"/>
      <c r="D84" s="35">
        <f>2909.7*2</f>
        <v>5819.4</v>
      </c>
    </row>
    <row r="85" spans="1:4" ht="12.75">
      <c r="A85" s="2">
        <v>80</v>
      </c>
      <c r="B85" s="1" t="s">
        <v>101</v>
      </c>
      <c r="C85" s="1"/>
      <c r="D85" s="35">
        <f>2209.7*3</f>
        <v>6629.099999999999</v>
      </c>
    </row>
    <row r="86" spans="1:4" ht="12.75" customHeight="1">
      <c r="A86" s="183" t="s">
        <v>5</v>
      </c>
      <c r="B86" s="185"/>
      <c r="C86" s="4"/>
      <c r="D86" s="37">
        <f>SUM(D6:D85)</f>
        <v>433459.15999999986</v>
      </c>
    </row>
    <row r="87" spans="1:4" ht="12.75" customHeight="1">
      <c r="A87" s="183" t="s">
        <v>293</v>
      </c>
      <c r="B87" s="184"/>
      <c r="C87" s="184"/>
      <c r="D87" s="185"/>
    </row>
    <row r="88" spans="1:4" ht="13.5" customHeight="1">
      <c r="A88" s="179" t="s">
        <v>48</v>
      </c>
      <c r="B88" s="179"/>
      <c r="C88" s="179"/>
      <c r="D88" s="179"/>
    </row>
    <row r="89" spans="1:4" ht="12.75">
      <c r="A89" s="3">
        <v>1</v>
      </c>
      <c r="B89" s="1" t="s">
        <v>122</v>
      </c>
      <c r="C89" s="3">
        <v>2000</v>
      </c>
      <c r="D89" s="35">
        <v>3499</v>
      </c>
    </row>
    <row r="90" spans="1:4" ht="12.75">
      <c r="A90" s="3">
        <v>2</v>
      </c>
      <c r="B90" s="1" t="s">
        <v>123</v>
      </c>
      <c r="C90" s="3">
        <v>2001</v>
      </c>
      <c r="D90" s="35">
        <v>1020</v>
      </c>
    </row>
    <row r="91" spans="1:4" ht="12.75">
      <c r="A91" s="3">
        <v>3</v>
      </c>
      <c r="B91" s="1" t="s">
        <v>70</v>
      </c>
      <c r="C91" s="3">
        <v>2003</v>
      </c>
      <c r="D91" s="35">
        <v>3221</v>
      </c>
    </row>
    <row r="92" spans="1:4" ht="12.75">
      <c r="A92" s="3">
        <v>4</v>
      </c>
      <c r="B92" s="1" t="s">
        <v>124</v>
      </c>
      <c r="C92" s="3">
        <v>2004</v>
      </c>
      <c r="D92" s="35">
        <v>3499</v>
      </c>
    </row>
    <row r="93" spans="1:4" ht="12.75">
      <c r="A93" s="3">
        <v>5</v>
      </c>
      <c r="B93" s="1" t="s">
        <v>125</v>
      </c>
      <c r="C93" s="3">
        <v>2004</v>
      </c>
      <c r="D93" s="35">
        <v>944</v>
      </c>
    </row>
    <row r="94" spans="1:4" ht="12.75">
      <c r="A94" s="3">
        <v>6</v>
      </c>
      <c r="B94" s="1" t="s">
        <v>70</v>
      </c>
      <c r="C94" s="3">
        <v>2004</v>
      </c>
      <c r="D94" s="35">
        <v>3418</v>
      </c>
    </row>
    <row r="95" spans="1:4" ht="12.75">
      <c r="A95" s="3">
        <v>7</v>
      </c>
      <c r="B95" s="103" t="s">
        <v>51</v>
      </c>
      <c r="C95" s="3">
        <v>2005</v>
      </c>
      <c r="D95" s="35">
        <v>4134</v>
      </c>
    </row>
    <row r="96" spans="1:4" ht="12.75">
      <c r="A96" s="3">
        <v>8</v>
      </c>
      <c r="B96" s="79" t="s">
        <v>51</v>
      </c>
      <c r="C96" s="3">
        <v>2005</v>
      </c>
      <c r="D96" s="35">
        <v>4866</v>
      </c>
    </row>
    <row r="97" spans="1:4" ht="12.75">
      <c r="A97" s="177" t="s">
        <v>5</v>
      </c>
      <c r="B97" s="177"/>
      <c r="C97" s="4"/>
      <c r="D97" s="66">
        <f>SUM(D89:D96)</f>
        <v>24601</v>
      </c>
    </row>
    <row r="98" spans="1:4" ht="12.75">
      <c r="A98" s="179" t="s">
        <v>119</v>
      </c>
      <c r="B98" s="179"/>
      <c r="C98" s="179"/>
      <c r="D98" s="179"/>
    </row>
    <row r="99" spans="1:4" ht="12.75">
      <c r="A99" s="2">
        <v>1</v>
      </c>
      <c r="B99" s="19" t="s">
        <v>150</v>
      </c>
      <c r="C99" s="2">
        <v>2002</v>
      </c>
      <c r="D99" s="35">
        <v>3500</v>
      </c>
    </row>
    <row r="100" spans="1:4" ht="12.75">
      <c r="A100" s="2">
        <v>2</v>
      </c>
      <c r="B100" s="1" t="s">
        <v>151</v>
      </c>
      <c r="C100" s="3">
        <v>2004</v>
      </c>
      <c r="D100" s="35">
        <v>26766.35</v>
      </c>
    </row>
    <row r="101" spans="1:4" ht="12.75">
      <c r="A101" s="2">
        <v>3</v>
      </c>
      <c r="B101" s="19" t="s">
        <v>152</v>
      </c>
      <c r="C101" s="2">
        <v>2002</v>
      </c>
      <c r="D101" s="35">
        <v>4550</v>
      </c>
    </row>
    <row r="102" spans="1:4" ht="12.75">
      <c r="A102" s="2">
        <v>4</v>
      </c>
      <c r="B102" s="1" t="s">
        <v>153</v>
      </c>
      <c r="C102" s="3">
        <v>2002</v>
      </c>
      <c r="D102" s="35">
        <v>700</v>
      </c>
    </row>
    <row r="103" spans="1:4" ht="12.75">
      <c r="A103" s="2">
        <v>5</v>
      </c>
      <c r="B103" s="1" t="s">
        <v>153</v>
      </c>
      <c r="C103" s="3">
        <v>2002</v>
      </c>
      <c r="D103" s="35">
        <v>600</v>
      </c>
    </row>
    <row r="104" spans="1:4" ht="12.75">
      <c r="A104" s="2">
        <v>6</v>
      </c>
      <c r="B104" s="1" t="s">
        <v>154</v>
      </c>
      <c r="C104" s="3">
        <v>2002</v>
      </c>
      <c r="D104" s="35">
        <v>1200</v>
      </c>
    </row>
    <row r="105" spans="1:4" ht="12.75">
      <c r="A105" s="2">
        <v>7</v>
      </c>
      <c r="B105" s="1" t="s">
        <v>155</v>
      </c>
      <c r="C105" s="3">
        <v>2002</v>
      </c>
      <c r="D105" s="35">
        <v>500</v>
      </c>
    </row>
    <row r="106" spans="1:254" ht="12.75">
      <c r="A106" s="2">
        <v>8</v>
      </c>
      <c r="B106" s="1" t="s">
        <v>156</v>
      </c>
      <c r="C106" s="3">
        <v>2003</v>
      </c>
      <c r="D106" s="35">
        <v>763</v>
      </c>
      <c r="R106" s="29"/>
      <c r="S106" s="3"/>
      <c r="T106" s="1"/>
      <c r="U106" s="1"/>
      <c r="V106" s="29"/>
      <c r="W106" s="3"/>
      <c r="X106" s="1"/>
      <c r="Y106" s="1"/>
      <c r="Z106" s="29"/>
      <c r="AA106" s="3"/>
      <c r="AB106" s="1"/>
      <c r="AC106" s="1"/>
      <c r="AD106" s="29"/>
      <c r="AE106" s="3"/>
      <c r="AF106" s="1"/>
      <c r="AG106" s="1"/>
      <c r="AH106" s="29"/>
      <c r="AI106" s="3"/>
      <c r="AJ106" s="1"/>
      <c r="AK106" s="1"/>
      <c r="AL106" s="29"/>
      <c r="AM106" s="3"/>
      <c r="AN106" s="1"/>
      <c r="AO106" s="1"/>
      <c r="AP106" s="29"/>
      <c r="AQ106" s="3"/>
      <c r="AR106" s="1"/>
      <c r="AS106" s="1"/>
      <c r="AT106" s="29"/>
      <c r="AU106" s="3"/>
      <c r="AV106" s="1"/>
      <c r="AW106" s="1"/>
      <c r="AX106" s="29"/>
      <c r="AY106" s="3"/>
      <c r="AZ106" s="1"/>
      <c r="BA106" s="1"/>
      <c r="BB106" s="29"/>
      <c r="BC106" s="3"/>
      <c r="BD106" s="1"/>
      <c r="BE106" s="1"/>
      <c r="BF106" s="29"/>
      <c r="BG106" s="3"/>
      <c r="BH106" s="1"/>
      <c r="BI106" s="1"/>
      <c r="BJ106" s="29"/>
      <c r="BK106" s="3"/>
      <c r="BL106" s="1"/>
      <c r="BM106" s="1"/>
      <c r="BN106" s="29"/>
      <c r="BO106" s="3"/>
      <c r="BP106" s="1"/>
      <c r="BQ106" s="1"/>
      <c r="BR106" s="29"/>
      <c r="BS106" s="3"/>
      <c r="BT106" s="1"/>
      <c r="BU106" s="1"/>
      <c r="BV106" s="29"/>
      <c r="BW106" s="3"/>
      <c r="BX106" s="1"/>
      <c r="BY106" s="1"/>
      <c r="BZ106" s="29"/>
      <c r="CA106" s="3"/>
      <c r="CB106" s="1"/>
      <c r="CC106" s="1"/>
      <c r="CD106" s="29"/>
      <c r="CE106" s="3"/>
      <c r="CF106" s="1"/>
      <c r="CG106" s="1"/>
      <c r="CH106" s="29"/>
      <c r="CI106" s="3"/>
      <c r="CJ106" s="1"/>
      <c r="CK106" s="1"/>
      <c r="CL106" s="29"/>
      <c r="CM106" s="3"/>
      <c r="CN106" s="1"/>
      <c r="CO106" s="1"/>
      <c r="CP106" s="29"/>
      <c r="CQ106" s="3"/>
      <c r="CR106" s="1"/>
      <c r="CS106" s="1"/>
      <c r="CT106" s="29"/>
      <c r="CU106" s="3"/>
      <c r="CV106" s="1"/>
      <c r="CW106" s="1"/>
      <c r="CX106" s="29"/>
      <c r="CY106" s="3"/>
      <c r="CZ106" s="1"/>
      <c r="DA106" s="1"/>
      <c r="DB106" s="29"/>
      <c r="DC106" s="3"/>
      <c r="DD106" s="1"/>
      <c r="DE106" s="1"/>
      <c r="DF106" s="29"/>
      <c r="DG106" s="3"/>
      <c r="DH106" s="1"/>
      <c r="DI106" s="1"/>
      <c r="DJ106" s="29"/>
      <c r="DK106" s="3"/>
      <c r="DL106" s="1"/>
      <c r="DM106" s="1"/>
      <c r="DN106" s="29"/>
      <c r="DO106" s="3"/>
      <c r="DP106" s="1"/>
      <c r="DQ106" s="1"/>
      <c r="DR106" s="29"/>
      <c r="DS106" s="3"/>
      <c r="DT106" s="1"/>
      <c r="DU106" s="1"/>
      <c r="DV106" s="29"/>
      <c r="DW106" s="3"/>
      <c r="DX106" s="1"/>
      <c r="DY106" s="1"/>
      <c r="DZ106" s="29"/>
      <c r="EA106" s="3"/>
      <c r="EB106" s="1"/>
      <c r="EC106" s="1"/>
      <c r="ED106" s="29"/>
      <c r="EE106" s="3"/>
      <c r="EF106" s="1"/>
      <c r="EG106" s="1"/>
      <c r="EH106" s="29"/>
      <c r="EI106" s="3"/>
      <c r="EJ106" s="1"/>
      <c r="EK106" s="1"/>
      <c r="EL106" s="29"/>
      <c r="EM106" s="3"/>
      <c r="EN106" s="1"/>
      <c r="EO106" s="1"/>
      <c r="EP106" s="29"/>
      <c r="EQ106" s="3"/>
      <c r="ER106" s="1"/>
      <c r="ES106" s="1"/>
      <c r="ET106" s="29"/>
      <c r="EU106" s="3"/>
      <c r="EV106" s="1"/>
      <c r="EW106" s="1"/>
      <c r="EX106" s="29"/>
      <c r="EY106" s="3"/>
      <c r="EZ106" s="1"/>
      <c r="FA106" s="1"/>
      <c r="FB106" s="29"/>
      <c r="FC106" s="3"/>
      <c r="FD106" s="1"/>
      <c r="FE106" s="1"/>
      <c r="FF106" s="29"/>
      <c r="FG106" s="3"/>
      <c r="FH106" s="1"/>
      <c r="FI106" s="1"/>
      <c r="FJ106" s="29"/>
      <c r="FK106" s="3"/>
      <c r="FL106" s="1"/>
      <c r="FM106" s="1"/>
      <c r="FN106" s="29"/>
      <c r="FO106" s="3"/>
      <c r="FP106" s="1"/>
      <c r="FQ106" s="1"/>
      <c r="FR106" s="29"/>
      <c r="FS106" s="3"/>
      <c r="FT106" s="1"/>
      <c r="FU106" s="1"/>
      <c r="FV106" s="29"/>
      <c r="FW106" s="3"/>
      <c r="FX106" s="1"/>
      <c r="FY106" s="1"/>
      <c r="FZ106" s="29"/>
      <c r="GA106" s="3"/>
      <c r="GB106" s="1"/>
      <c r="GC106" s="1"/>
      <c r="GD106" s="29"/>
      <c r="GE106" s="3"/>
      <c r="GF106" s="1"/>
      <c r="GG106" s="1"/>
      <c r="GH106" s="29"/>
      <c r="GI106" s="3"/>
      <c r="GJ106" s="1"/>
      <c r="GK106" s="1"/>
      <c r="GL106" s="29"/>
      <c r="GM106" s="3"/>
      <c r="GN106" s="1"/>
      <c r="GO106" s="1"/>
      <c r="GP106" s="29"/>
      <c r="GQ106" s="3"/>
      <c r="GR106" s="1"/>
      <c r="GS106" s="1"/>
      <c r="GT106" s="29"/>
      <c r="GU106" s="3"/>
      <c r="GV106" s="1"/>
      <c r="GW106" s="1"/>
      <c r="GX106" s="29"/>
      <c r="GY106" s="3"/>
      <c r="GZ106" s="1"/>
      <c r="HA106" s="1"/>
      <c r="HB106" s="29"/>
      <c r="HC106" s="3"/>
      <c r="HD106" s="1"/>
      <c r="HE106" s="1"/>
      <c r="HF106" s="29"/>
      <c r="HG106" s="3"/>
      <c r="HH106" s="1"/>
      <c r="HI106" s="1"/>
      <c r="HJ106" s="29"/>
      <c r="HK106" s="3"/>
      <c r="HL106" s="1"/>
      <c r="HM106" s="1"/>
      <c r="HN106" s="29"/>
      <c r="HO106" s="3"/>
      <c r="HP106" s="1"/>
      <c r="HQ106" s="1"/>
      <c r="HR106" s="29"/>
      <c r="HS106" s="3"/>
      <c r="HT106" s="1"/>
      <c r="HU106" s="1"/>
      <c r="HV106" s="29"/>
      <c r="HW106" s="3"/>
      <c r="HX106" s="1"/>
      <c r="HY106" s="1"/>
      <c r="HZ106" s="29"/>
      <c r="IA106" s="3"/>
      <c r="IB106" s="1"/>
      <c r="IC106" s="1"/>
      <c r="ID106" s="29"/>
      <c r="IE106" s="3"/>
      <c r="IF106" s="1"/>
      <c r="IG106" s="1"/>
      <c r="IH106" s="29"/>
      <c r="II106" s="3"/>
      <c r="IJ106" s="1"/>
      <c r="IK106" s="1"/>
      <c r="IL106" s="29"/>
      <c r="IM106" s="3"/>
      <c r="IN106" s="1"/>
      <c r="IO106" s="1"/>
      <c r="IP106" s="29"/>
      <c r="IQ106" s="3"/>
      <c r="IR106" s="1"/>
      <c r="IS106" s="1"/>
      <c r="IT106" s="29"/>
    </row>
    <row r="107" spans="1:4" ht="12.75" customHeight="1">
      <c r="A107" s="2">
        <v>9</v>
      </c>
      <c r="B107" s="1" t="s">
        <v>156</v>
      </c>
      <c r="C107" s="3">
        <v>2003</v>
      </c>
      <c r="D107" s="35">
        <v>763</v>
      </c>
    </row>
    <row r="108" spans="1:4" ht="12.75">
      <c r="A108" s="2">
        <v>10</v>
      </c>
      <c r="B108" s="1" t="s">
        <v>157</v>
      </c>
      <c r="C108" s="3">
        <v>2003</v>
      </c>
      <c r="D108" s="35">
        <v>930</v>
      </c>
    </row>
    <row r="109" spans="1:4" ht="12.75">
      <c r="A109" s="2">
        <v>11</v>
      </c>
      <c r="B109" s="1" t="s">
        <v>158</v>
      </c>
      <c r="C109" s="3">
        <v>2003</v>
      </c>
      <c r="D109" s="35">
        <v>2799</v>
      </c>
    </row>
    <row r="110" spans="1:4" ht="12.75">
      <c r="A110" s="2">
        <v>12</v>
      </c>
      <c r="B110" s="79" t="s">
        <v>159</v>
      </c>
      <c r="C110" s="64">
        <v>2003</v>
      </c>
      <c r="D110" s="35">
        <v>2286</v>
      </c>
    </row>
    <row r="111" spans="1:4" ht="12.75">
      <c r="A111" s="2">
        <v>13</v>
      </c>
      <c r="B111" s="1" t="s">
        <v>160</v>
      </c>
      <c r="C111" s="3">
        <v>2004</v>
      </c>
      <c r="D111" s="35">
        <v>1111</v>
      </c>
    </row>
    <row r="112" spans="1:4" ht="12.75">
      <c r="A112" s="2">
        <v>14</v>
      </c>
      <c r="B112" s="1" t="s">
        <v>160</v>
      </c>
      <c r="C112" s="3">
        <v>2004</v>
      </c>
      <c r="D112" s="35">
        <v>1148</v>
      </c>
    </row>
    <row r="113" spans="1:4" ht="12.75">
      <c r="A113" s="2">
        <v>15</v>
      </c>
      <c r="B113" s="1" t="s">
        <v>155</v>
      </c>
      <c r="C113" s="3">
        <v>2004</v>
      </c>
      <c r="D113" s="35">
        <v>489</v>
      </c>
    </row>
    <row r="114" spans="1:4" ht="12.75">
      <c r="A114" s="2">
        <v>16</v>
      </c>
      <c r="B114" s="79" t="s">
        <v>155</v>
      </c>
      <c r="C114" s="3">
        <v>2004</v>
      </c>
      <c r="D114" s="35">
        <v>489</v>
      </c>
    </row>
    <row r="115" spans="1:4" ht="12.75">
      <c r="A115" s="2">
        <v>17</v>
      </c>
      <c r="B115" s="1" t="s">
        <v>161</v>
      </c>
      <c r="C115" s="3">
        <v>2004</v>
      </c>
      <c r="D115" s="35">
        <v>660</v>
      </c>
    </row>
    <row r="116" spans="1:4" ht="12.75">
      <c r="A116" s="177" t="s">
        <v>5</v>
      </c>
      <c r="B116" s="177"/>
      <c r="C116" s="4"/>
      <c r="D116" s="109">
        <f>SUM(D99:D115)</f>
        <v>49254.35</v>
      </c>
    </row>
    <row r="117" spans="1:4" ht="12.75">
      <c r="A117" s="179" t="s">
        <v>185</v>
      </c>
      <c r="B117" s="179"/>
      <c r="C117" s="179"/>
      <c r="D117" s="179"/>
    </row>
    <row r="118" spans="1:4" ht="12.75">
      <c r="A118" s="3">
        <v>1</v>
      </c>
      <c r="B118" s="1" t="s">
        <v>211</v>
      </c>
      <c r="C118" s="3">
        <v>2001</v>
      </c>
      <c r="D118" s="110">
        <v>485.01</v>
      </c>
    </row>
    <row r="119" spans="1:4" ht="12.75">
      <c r="A119" s="3">
        <v>2</v>
      </c>
      <c r="B119" s="1" t="s">
        <v>212</v>
      </c>
      <c r="C119" s="3">
        <v>2002</v>
      </c>
      <c r="D119" s="110">
        <v>1280</v>
      </c>
    </row>
    <row r="120" spans="1:4" ht="12.75">
      <c r="A120" s="3">
        <v>3</v>
      </c>
      <c r="B120" s="1" t="s">
        <v>213</v>
      </c>
      <c r="C120" s="3">
        <v>2002</v>
      </c>
      <c r="D120" s="110">
        <v>2450</v>
      </c>
    </row>
    <row r="121" spans="1:4" ht="12.75">
      <c r="A121" s="3">
        <v>4</v>
      </c>
      <c r="B121" s="1" t="s">
        <v>51</v>
      </c>
      <c r="C121" s="3">
        <v>2004</v>
      </c>
      <c r="D121" s="110">
        <v>5041.98</v>
      </c>
    </row>
    <row r="122" spans="1:4" ht="12.75">
      <c r="A122" s="3">
        <v>5</v>
      </c>
      <c r="B122" s="1" t="s">
        <v>51</v>
      </c>
      <c r="C122" s="3">
        <v>2004</v>
      </c>
      <c r="D122" s="110">
        <v>5041.98</v>
      </c>
    </row>
    <row r="123" spans="1:4" ht="12.75">
      <c r="A123" s="3">
        <v>6</v>
      </c>
      <c r="B123" s="1" t="s">
        <v>51</v>
      </c>
      <c r="C123" s="3">
        <v>2004</v>
      </c>
      <c r="D123" s="110">
        <v>5041.98</v>
      </c>
    </row>
    <row r="124" spans="1:4" ht="12.75">
      <c r="A124" s="3">
        <v>7</v>
      </c>
      <c r="B124" s="1" t="s">
        <v>124</v>
      </c>
      <c r="C124" s="3">
        <v>2004</v>
      </c>
      <c r="D124" s="110">
        <v>4500.01</v>
      </c>
    </row>
    <row r="125" spans="1:4" ht="12.75">
      <c r="A125" s="3">
        <v>8</v>
      </c>
      <c r="B125" s="1" t="s">
        <v>214</v>
      </c>
      <c r="C125" s="3">
        <v>2004</v>
      </c>
      <c r="D125" s="110">
        <v>12074.05</v>
      </c>
    </row>
    <row r="126" spans="1:4" ht="12.75">
      <c r="A126" s="177" t="s">
        <v>5</v>
      </c>
      <c r="B126" s="177"/>
      <c r="C126" s="3"/>
      <c r="D126" s="69">
        <f>SUM(D118:D125)</f>
        <v>35915.009999999995</v>
      </c>
    </row>
    <row r="127" spans="1:4" ht="12.75" customHeight="1">
      <c r="A127" s="174" t="s">
        <v>215</v>
      </c>
      <c r="B127" s="175"/>
      <c r="C127" s="175"/>
      <c r="D127" s="176"/>
    </row>
    <row r="128" spans="1:4" ht="25.5">
      <c r="A128" s="2">
        <v>1</v>
      </c>
      <c r="B128" s="19" t="s">
        <v>243</v>
      </c>
      <c r="C128" s="3">
        <v>2002</v>
      </c>
      <c r="D128" s="110">
        <v>2000</v>
      </c>
    </row>
    <row r="129" spans="1:4" ht="25.5">
      <c r="A129" s="3">
        <v>2</v>
      </c>
      <c r="B129" s="1" t="s">
        <v>244</v>
      </c>
      <c r="C129" s="3">
        <v>2004</v>
      </c>
      <c r="D129" s="110">
        <v>18000</v>
      </c>
    </row>
    <row r="130" spans="1:4" ht="12.75">
      <c r="A130" s="2">
        <v>1</v>
      </c>
      <c r="B130" s="19" t="s">
        <v>245</v>
      </c>
      <c r="C130" s="3">
        <v>2001</v>
      </c>
      <c r="D130" s="110">
        <v>4680</v>
      </c>
    </row>
    <row r="131" spans="1:4" ht="12.75">
      <c r="A131" s="3">
        <v>2</v>
      </c>
      <c r="B131" s="1" t="s">
        <v>246</v>
      </c>
      <c r="C131" s="3">
        <v>2001</v>
      </c>
      <c r="D131" s="110">
        <v>3814</v>
      </c>
    </row>
    <row r="132" spans="1:4" ht="12.75">
      <c r="A132" s="3">
        <v>3</v>
      </c>
      <c r="B132" s="1" t="s">
        <v>247</v>
      </c>
      <c r="C132" s="3">
        <v>2004</v>
      </c>
      <c r="D132" s="110">
        <v>522</v>
      </c>
    </row>
    <row r="133" spans="1:4" ht="12.75">
      <c r="A133" s="177" t="s">
        <v>5</v>
      </c>
      <c r="B133" s="177"/>
      <c r="C133" s="4"/>
      <c r="D133" s="95">
        <f>SUM(D128:D132)</f>
        <v>29016</v>
      </c>
    </row>
    <row r="134" spans="1:4" ht="12.75">
      <c r="A134" s="179" t="s">
        <v>254</v>
      </c>
      <c r="B134" s="179"/>
      <c r="C134" s="179"/>
      <c r="D134" s="179"/>
    </row>
    <row r="135" spans="1:4" ht="12.75">
      <c r="A135" s="3">
        <v>1</v>
      </c>
      <c r="B135" s="1" t="s">
        <v>51</v>
      </c>
      <c r="C135" s="3">
        <v>2001</v>
      </c>
      <c r="D135" s="35">
        <v>3800</v>
      </c>
    </row>
    <row r="136" spans="1:4" ht="12.75">
      <c r="A136" s="3">
        <v>2</v>
      </c>
      <c r="B136" s="1" t="s">
        <v>61</v>
      </c>
      <c r="C136" s="3">
        <v>2003</v>
      </c>
      <c r="D136" s="35">
        <v>435</v>
      </c>
    </row>
    <row r="137" spans="1:4" ht="12.75">
      <c r="A137" s="3">
        <v>3</v>
      </c>
      <c r="B137" s="1" t="s">
        <v>51</v>
      </c>
      <c r="C137" s="3">
        <v>2004</v>
      </c>
      <c r="D137" s="35">
        <v>4269</v>
      </c>
    </row>
    <row r="138" spans="1:4" ht="12.75">
      <c r="A138" s="177" t="s">
        <v>5</v>
      </c>
      <c r="B138" s="177"/>
      <c r="C138" s="3"/>
      <c r="D138" s="95">
        <f>SUM(D135:D137)</f>
        <v>8504</v>
      </c>
    </row>
    <row r="139" spans="1:4" ht="12.75">
      <c r="A139" s="179" t="s">
        <v>302</v>
      </c>
      <c r="B139" s="179"/>
      <c r="C139" s="179"/>
      <c r="D139" s="179"/>
    </row>
    <row r="140" spans="1:4" ht="12.75">
      <c r="A140" s="3">
        <v>1</v>
      </c>
      <c r="B140" s="1" t="s">
        <v>281</v>
      </c>
      <c r="C140" s="3">
        <v>2003</v>
      </c>
      <c r="D140" s="35">
        <f>20*354.41</f>
        <v>7088.200000000001</v>
      </c>
    </row>
    <row r="141" spans="1:4" ht="12.75">
      <c r="A141" s="3">
        <v>2</v>
      </c>
      <c r="B141" s="1" t="s">
        <v>282</v>
      </c>
      <c r="C141" s="3">
        <v>2003</v>
      </c>
      <c r="D141" s="35">
        <v>4334.44</v>
      </c>
    </row>
    <row r="142" spans="1:4" ht="12.75">
      <c r="A142" s="3">
        <v>3</v>
      </c>
      <c r="B142" s="1" t="s">
        <v>283</v>
      </c>
      <c r="C142" s="3">
        <v>2003</v>
      </c>
      <c r="D142" s="35">
        <f>14*1527.41</f>
        <v>21383.74</v>
      </c>
    </row>
    <row r="143" spans="1:4" ht="12.75">
      <c r="A143" s="3">
        <v>4</v>
      </c>
      <c r="B143" s="1" t="s">
        <v>284</v>
      </c>
      <c r="C143" s="3">
        <v>2003</v>
      </c>
      <c r="D143" s="35">
        <v>1684.23</v>
      </c>
    </row>
    <row r="144" spans="1:4" ht="14.25" customHeight="1">
      <c r="A144" s="3">
        <v>5</v>
      </c>
      <c r="B144" s="1" t="s">
        <v>284</v>
      </c>
      <c r="C144" s="3">
        <v>2003</v>
      </c>
      <c r="D144" s="35">
        <f>4*1682.13</f>
        <v>6728.52</v>
      </c>
    </row>
    <row r="145" spans="1:4" ht="12.75">
      <c r="A145" s="3">
        <v>6</v>
      </c>
      <c r="B145" s="1" t="s">
        <v>287</v>
      </c>
      <c r="C145" s="3">
        <v>2003</v>
      </c>
      <c r="D145" s="35">
        <v>414.84</v>
      </c>
    </row>
    <row r="146" spans="1:4" ht="12.75">
      <c r="A146" s="3">
        <v>7</v>
      </c>
      <c r="B146" s="1" t="s">
        <v>285</v>
      </c>
      <c r="C146" s="3">
        <v>2003</v>
      </c>
      <c r="D146" s="35">
        <v>483</v>
      </c>
    </row>
    <row r="147" spans="1:4" ht="12.75">
      <c r="A147" s="3">
        <v>8</v>
      </c>
      <c r="B147" s="1" t="s">
        <v>286</v>
      </c>
      <c r="C147" s="3">
        <v>2003</v>
      </c>
      <c r="D147" s="35">
        <v>2234.07</v>
      </c>
    </row>
    <row r="148" spans="1:4" ht="12.75">
      <c r="A148" s="3">
        <v>9</v>
      </c>
      <c r="B148" s="1" t="s">
        <v>125</v>
      </c>
      <c r="C148" s="3">
        <v>2003</v>
      </c>
      <c r="D148" s="35">
        <v>1328.7</v>
      </c>
    </row>
    <row r="149" spans="1:4" ht="12.75">
      <c r="A149" s="3">
        <v>10</v>
      </c>
      <c r="B149" s="1" t="s">
        <v>288</v>
      </c>
      <c r="C149" s="3">
        <v>2000</v>
      </c>
      <c r="D149" s="35">
        <v>954</v>
      </c>
    </row>
    <row r="150" spans="1:4" ht="12.75">
      <c r="A150" s="177" t="s">
        <v>5</v>
      </c>
      <c r="B150" s="177"/>
      <c r="C150" s="4"/>
      <c r="D150" s="69">
        <f>SUM(D140:D149)</f>
        <v>46633.74</v>
      </c>
    </row>
    <row r="151" spans="1:4" ht="12.75">
      <c r="A151" s="179" t="s">
        <v>303</v>
      </c>
      <c r="B151" s="179"/>
      <c r="C151" s="179"/>
      <c r="D151" s="179"/>
    </row>
    <row r="152" spans="1:4" ht="12.75">
      <c r="A152" s="3">
        <v>1</v>
      </c>
      <c r="B152" s="1" t="s">
        <v>315</v>
      </c>
      <c r="C152" s="3">
        <v>2000</v>
      </c>
      <c r="D152" s="35">
        <v>990</v>
      </c>
    </row>
    <row r="153" spans="1:4" ht="12.75">
      <c r="A153" s="3">
        <v>2</v>
      </c>
      <c r="B153" s="1" t="s">
        <v>316</v>
      </c>
      <c r="C153" s="3">
        <v>2000</v>
      </c>
      <c r="D153" s="35">
        <v>1700</v>
      </c>
    </row>
    <row r="154" spans="1:4" ht="12.75">
      <c r="A154" s="3">
        <v>3</v>
      </c>
      <c r="B154" s="1" t="s">
        <v>317</v>
      </c>
      <c r="C154" s="3">
        <v>2001</v>
      </c>
      <c r="D154" s="35">
        <v>1859.99</v>
      </c>
    </row>
    <row r="155" spans="1:4" ht="12.75">
      <c r="A155" s="3">
        <v>4</v>
      </c>
      <c r="B155" s="1" t="s">
        <v>318</v>
      </c>
      <c r="C155" s="3">
        <v>2000</v>
      </c>
      <c r="D155" s="35">
        <v>3320</v>
      </c>
    </row>
    <row r="156" spans="1:4" ht="12.75">
      <c r="A156" s="3">
        <v>5</v>
      </c>
      <c r="B156" s="1" t="s">
        <v>319</v>
      </c>
      <c r="C156" s="3">
        <v>2000</v>
      </c>
      <c r="D156" s="35">
        <v>699</v>
      </c>
    </row>
    <row r="157" spans="1:4" ht="12.75">
      <c r="A157" s="3">
        <v>6</v>
      </c>
      <c r="B157" s="1" t="s">
        <v>320</v>
      </c>
      <c r="C157" s="3">
        <v>2000</v>
      </c>
      <c r="D157" s="35">
        <v>699</v>
      </c>
    </row>
    <row r="158" spans="1:4" ht="12.75">
      <c r="A158" s="3">
        <v>7</v>
      </c>
      <c r="B158" s="1" t="s">
        <v>318</v>
      </c>
      <c r="C158" s="3">
        <v>2000</v>
      </c>
      <c r="D158" s="35">
        <v>2721</v>
      </c>
    </row>
    <row r="159" spans="1:4" ht="12.75">
      <c r="A159" s="3">
        <v>8</v>
      </c>
      <c r="B159" s="1" t="s">
        <v>320</v>
      </c>
      <c r="C159" s="3">
        <v>2000</v>
      </c>
      <c r="D159" s="35">
        <v>699</v>
      </c>
    </row>
    <row r="160" spans="1:4" ht="12.75">
      <c r="A160" s="3">
        <v>9</v>
      </c>
      <c r="B160" s="1" t="s">
        <v>321</v>
      </c>
      <c r="C160" s="3">
        <v>2000</v>
      </c>
      <c r="D160" s="35">
        <v>2640.99</v>
      </c>
    </row>
    <row r="161" spans="1:4" ht="12.75">
      <c r="A161" s="3">
        <v>10</v>
      </c>
      <c r="B161" s="1" t="s">
        <v>322</v>
      </c>
      <c r="C161" s="3">
        <v>2001</v>
      </c>
      <c r="D161" s="35">
        <v>1550.01</v>
      </c>
    </row>
    <row r="162" spans="1:4" ht="12.75">
      <c r="A162" s="3">
        <v>11</v>
      </c>
      <c r="B162" s="1" t="s">
        <v>323</v>
      </c>
      <c r="C162" s="3">
        <v>2001</v>
      </c>
      <c r="D162" s="35">
        <v>550</v>
      </c>
    </row>
    <row r="163" spans="1:4" ht="12.75">
      <c r="A163" s="3">
        <v>12</v>
      </c>
      <c r="B163" s="1" t="s">
        <v>324</v>
      </c>
      <c r="C163" s="3">
        <v>2000</v>
      </c>
      <c r="D163" s="35">
        <v>1250</v>
      </c>
    </row>
    <row r="164" spans="1:4" ht="12.75">
      <c r="A164" s="3">
        <v>13</v>
      </c>
      <c r="B164" s="1" t="s">
        <v>325</v>
      </c>
      <c r="C164" s="3">
        <v>2000</v>
      </c>
      <c r="D164" s="35">
        <v>890</v>
      </c>
    </row>
    <row r="165" spans="1:4" ht="12.75">
      <c r="A165" s="3">
        <v>14</v>
      </c>
      <c r="B165" s="1" t="s">
        <v>326</v>
      </c>
      <c r="C165" s="3">
        <v>2001</v>
      </c>
      <c r="D165" s="35">
        <v>405</v>
      </c>
    </row>
    <row r="166" spans="1:4" ht="12.75">
      <c r="A166" s="3">
        <v>15</v>
      </c>
      <c r="B166" s="1" t="s">
        <v>327</v>
      </c>
      <c r="C166" s="3">
        <v>2003</v>
      </c>
      <c r="D166" s="35">
        <v>2621.78</v>
      </c>
    </row>
    <row r="167" spans="1:4" ht="12.75">
      <c r="A167" s="3">
        <v>16</v>
      </c>
      <c r="B167" s="1" t="s">
        <v>328</v>
      </c>
      <c r="C167" s="3">
        <v>2003</v>
      </c>
      <c r="D167" s="35">
        <v>1135.5</v>
      </c>
    </row>
    <row r="168" spans="1:4" ht="12.75">
      <c r="A168" s="3">
        <v>17</v>
      </c>
      <c r="B168" s="1" t="s">
        <v>329</v>
      </c>
      <c r="C168" s="3">
        <v>2003</v>
      </c>
      <c r="D168" s="35">
        <v>1397.5</v>
      </c>
    </row>
    <row r="169" spans="1:4" ht="12.75">
      <c r="A169" s="3">
        <v>18</v>
      </c>
      <c r="B169" s="1" t="s">
        <v>330</v>
      </c>
      <c r="C169" s="3">
        <v>2003</v>
      </c>
      <c r="D169" s="35">
        <v>1313.5</v>
      </c>
    </row>
    <row r="170" spans="1:4" ht="12.75">
      <c r="A170" s="3">
        <v>19</v>
      </c>
      <c r="B170" s="1" t="s">
        <v>331</v>
      </c>
      <c r="C170" s="3">
        <v>2003</v>
      </c>
      <c r="D170" s="35">
        <v>1313.5</v>
      </c>
    </row>
    <row r="171" spans="1:4" ht="12.75">
      <c r="A171" s="3">
        <v>20</v>
      </c>
      <c r="B171" s="1" t="s">
        <v>331</v>
      </c>
      <c r="C171" s="3">
        <v>2003</v>
      </c>
      <c r="D171" s="35">
        <v>1313.5</v>
      </c>
    </row>
    <row r="172" spans="1:4" ht="12.75">
      <c r="A172" s="3">
        <v>21</v>
      </c>
      <c r="B172" s="1" t="s">
        <v>319</v>
      </c>
      <c r="C172" s="3">
        <v>2003</v>
      </c>
      <c r="D172" s="35">
        <v>420</v>
      </c>
    </row>
    <row r="173" spans="1:4" ht="12.75">
      <c r="A173" s="3">
        <v>22</v>
      </c>
      <c r="B173" s="1" t="s">
        <v>319</v>
      </c>
      <c r="C173" s="3">
        <v>2003</v>
      </c>
      <c r="D173" s="35">
        <v>420</v>
      </c>
    </row>
    <row r="174" spans="1:4" ht="12.75">
      <c r="A174" s="3">
        <v>23</v>
      </c>
      <c r="B174" s="1" t="s">
        <v>319</v>
      </c>
      <c r="C174" s="3">
        <v>2003</v>
      </c>
      <c r="D174" s="35">
        <v>420</v>
      </c>
    </row>
    <row r="175" spans="1:4" ht="12.75">
      <c r="A175" s="3">
        <v>24</v>
      </c>
      <c r="B175" s="1" t="s">
        <v>319</v>
      </c>
      <c r="C175" s="3">
        <v>2003</v>
      </c>
      <c r="D175" s="35">
        <v>420</v>
      </c>
    </row>
    <row r="176" spans="1:4" ht="12.75">
      <c r="A176" s="3">
        <v>25</v>
      </c>
      <c r="B176" s="1" t="s">
        <v>319</v>
      </c>
      <c r="C176" s="3">
        <v>2003</v>
      </c>
      <c r="D176" s="35">
        <v>420</v>
      </c>
    </row>
    <row r="177" spans="1:4" ht="25.5">
      <c r="A177" s="3">
        <v>26</v>
      </c>
      <c r="B177" s="1" t="s">
        <v>332</v>
      </c>
      <c r="C177" s="3">
        <v>2003</v>
      </c>
      <c r="D177" s="35">
        <f>21*5+76+11+88</f>
        <v>280</v>
      </c>
    </row>
    <row r="178" spans="1:4" ht="12.75">
      <c r="A178" s="3">
        <v>27</v>
      </c>
      <c r="B178" s="1" t="s">
        <v>333</v>
      </c>
      <c r="C178" s="3">
        <v>2003</v>
      </c>
      <c r="D178" s="35">
        <v>1234</v>
      </c>
    </row>
    <row r="179" spans="1:4" ht="12.75">
      <c r="A179" s="3">
        <v>28</v>
      </c>
      <c r="B179" s="1" t="s">
        <v>334</v>
      </c>
      <c r="C179" s="3">
        <v>2004</v>
      </c>
      <c r="D179" s="35">
        <v>364</v>
      </c>
    </row>
    <row r="180" spans="1:4" ht="25.5">
      <c r="A180" s="3">
        <v>29</v>
      </c>
      <c r="B180" s="1" t="s">
        <v>335</v>
      </c>
      <c r="C180" s="3">
        <v>2004</v>
      </c>
      <c r="D180" s="35">
        <f>1170+360</f>
        <v>1530</v>
      </c>
    </row>
    <row r="181" spans="1:4" ht="25.5">
      <c r="A181" s="3">
        <v>30</v>
      </c>
      <c r="B181" s="1" t="s">
        <v>335</v>
      </c>
      <c r="C181" s="3">
        <v>2004</v>
      </c>
      <c r="D181" s="35">
        <v>1530</v>
      </c>
    </row>
    <row r="182" spans="1:4" ht="25.5">
      <c r="A182" s="3">
        <v>31</v>
      </c>
      <c r="B182" s="1" t="s">
        <v>335</v>
      </c>
      <c r="C182" s="3">
        <v>2004</v>
      </c>
      <c r="D182" s="35">
        <v>1530</v>
      </c>
    </row>
    <row r="183" spans="1:4" ht="25.5">
      <c r="A183" s="3">
        <v>32</v>
      </c>
      <c r="B183" s="1" t="s">
        <v>335</v>
      </c>
      <c r="C183" s="3">
        <v>2004</v>
      </c>
      <c r="D183" s="35">
        <v>1530</v>
      </c>
    </row>
    <row r="184" spans="1:4" ht="25.5">
      <c r="A184" s="3">
        <v>33</v>
      </c>
      <c r="B184" s="1" t="s">
        <v>335</v>
      </c>
      <c r="C184" s="3">
        <v>2004</v>
      </c>
      <c r="D184" s="35">
        <v>1530</v>
      </c>
    </row>
    <row r="185" spans="1:4" ht="12.75">
      <c r="A185" s="3">
        <v>34</v>
      </c>
      <c r="B185" s="1" t="s">
        <v>336</v>
      </c>
      <c r="C185" s="3">
        <v>2004</v>
      </c>
      <c r="D185" s="35">
        <v>425</v>
      </c>
    </row>
    <row r="186" spans="1:4" ht="12.75">
      <c r="A186" s="3">
        <v>35</v>
      </c>
      <c r="B186" s="1" t="s">
        <v>336</v>
      </c>
      <c r="C186" s="3">
        <v>2004</v>
      </c>
      <c r="D186" s="35">
        <v>425</v>
      </c>
    </row>
    <row r="187" spans="1:4" ht="12.75">
      <c r="A187" s="3">
        <v>36</v>
      </c>
      <c r="B187" s="1" t="s">
        <v>336</v>
      </c>
      <c r="C187" s="3">
        <v>2004</v>
      </c>
      <c r="D187" s="35">
        <v>425</v>
      </c>
    </row>
    <row r="188" spans="1:4" ht="12.75">
      <c r="A188" s="3">
        <v>37</v>
      </c>
      <c r="B188" s="1" t="s">
        <v>336</v>
      </c>
      <c r="C188" s="3">
        <v>2004</v>
      </c>
      <c r="D188" s="35">
        <v>425</v>
      </c>
    </row>
    <row r="189" spans="1:4" ht="12.75">
      <c r="A189" s="3">
        <v>38</v>
      </c>
      <c r="B189" s="1" t="s">
        <v>337</v>
      </c>
      <c r="C189" s="3">
        <v>2004</v>
      </c>
      <c r="D189" s="35">
        <v>735</v>
      </c>
    </row>
    <row r="190" spans="1:4" ht="12.75">
      <c r="A190" s="190" t="s">
        <v>5</v>
      </c>
      <c r="B190" s="190"/>
      <c r="C190" s="63"/>
      <c r="D190" s="96">
        <f>SUM(D152:D189)</f>
        <v>43132.27</v>
      </c>
    </row>
    <row r="191" spans="1:4" ht="14.25" customHeight="1">
      <c r="A191" s="179" t="s">
        <v>338</v>
      </c>
      <c r="B191" s="179"/>
      <c r="C191" s="179"/>
      <c r="D191" s="179"/>
    </row>
    <row r="192" spans="1:4" ht="12.75">
      <c r="A192" s="3">
        <v>1</v>
      </c>
      <c r="B192" s="1" t="s">
        <v>353</v>
      </c>
      <c r="C192" s="3">
        <v>2000</v>
      </c>
      <c r="D192" s="35">
        <v>5764.5</v>
      </c>
    </row>
    <row r="193" spans="1:4" ht="12.75">
      <c r="A193" s="3">
        <v>2</v>
      </c>
      <c r="B193" s="1" t="s">
        <v>354</v>
      </c>
      <c r="C193" s="3">
        <v>2001</v>
      </c>
      <c r="D193" s="35">
        <v>7167.38</v>
      </c>
    </row>
    <row r="194" spans="1:4" ht="12.75">
      <c r="A194" s="3">
        <v>3</v>
      </c>
      <c r="B194" s="1" t="s">
        <v>355</v>
      </c>
      <c r="C194" s="3">
        <v>2001</v>
      </c>
      <c r="D194" s="35">
        <v>25741.05</v>
      </c>
    </row>
    <row r="195" spans="1:4" ht="12.75">
      <c r="A195" s="3">
        <v>4</v>
      </c>
      <c r="B195" s="1" t="s">
        <v>356</v>
      </c>
      <c r="C195" s="3">
        <v>2001</v>
      </c>
      <c r="D195" s="35">
        <v>9930.4</v>
      </c>
    </row>
    <row r="196" spans="1:4" ht="12.75">
      <c r="A196" s="3">
        <v>5</v>
      </c>
      <c r="B196" s="1" t="s">
        <v>357</v>
      </c>
      <c r="C196" s="3">
        <v>2001</v>
      </c>
      <c r="D196" s="35">
        <v>524.6</v>
      </c>
    </row>
    <row r="197" spans="1:4" ht="12.75">
      <c r="A197" s="3">
        <v>6</v>
      </c>
      <c r="B197" s="1" t="s">
        <v>358</v>
      </c>
      <c r="C197" s="3">
        <v>2004</v>
      </c>
      <c r="D197" s="35">
        <v>400</v>
      </c>
    </row>
    <row r="198" spans="1:4" ht="12.75">
      <c r="A198" s="3">
        <v>7</v>
      </c>
      <c r="B198" s="1" t="s">
        <v>359</v>
      </c>
      <c r="C198" s="3">
        <v>2004</v>
      </c>
      <c r="D198" s="35">
        <v>429</v>
      </c>
    </row>
    <row r="199" spans="1:4" ht="12.75">
      <c r="A199" s="3">
        <v>8</v>
      </c>
      <c r="B199" s="1" t="s">
        <v>360</v>
      </c>
      <c r="C199" s="3">
        <v>2004</v>
      </c>
      <c r="D199" s="35">
        <v>1077</v>
      </c>
    </row>
    <row r="200" spans="1:4" ht="12.75">
      <c r="A200" s="3">
        <v>9</v>
      </c>
      <c r="B200" s="1" t="s">
        <v>51</v>
      </c>
      <c r="C200" s="3">
        <v>2004</v>
      </c>
      <c r="D200" s="35">
        <v>2900</v>
      </c>
    </row>
    <row r="201" spans="1:4" ht="12.75">
      <c r="A201" s="3">
        <v>10</v>
      </c>
      <c r="B201" s="1" t="s">
        <v>361</v>
      </c>
      <c r="C201" s="3">
        <v>2004</v>
      </c>
      <c r="D201" s="35">
        <v>1600</v>
      </c>
    </row>
    <row r="202" spans="1:4" ht="12.75">
      <c r="A202" s="190" t="s">
        <v>5</v>
      </c>
      <c r="B202" s="190"/>
      <c r="C202" s="63"/>
      <c r="D202" s="96">
        <f>SUM(D192:D201)</f>
        <v>55533.93</v>
      </c>
    </row>
    <row r="203" spans="1:4" ht="12.75">
      <c r="A203" s="179" t="s">
        <v>374</v>
      </c>
      <c r="B203" s="179"/>
      <c r="C203" s="179"/>
      <c r="D203" s="179"/>
    </row>
    <row r="204" spans="1:4" ht="12.75">
      <c r="A204" s="3">
        <v>1</v>
      </c>
      <c r="B204" s="111" t="s">
        <v>51</v>
      </c>
      <c r="C204" s="3">
        <v>2000</v>
      </c>
      <c r="D204" s="92">
        <v>3450</v>
      </c>
    </row>
    <row r="205" spans="1:4" ht="12.75">
      <c r="A205" s="3">
        <v>2</v>
      </c>
      <c r="B205" s="86" t="s">
        <v>57</v>
      </c>
      <c r="C205" s="3">
        <v>2000</v>
      </c>
      <c r="D205" s="112">
        <v>1263</v>
      </c>
    </row>
    <row r="206" spans="1:4" ht="12.75">
      <c r="A206" s="3">
        <v>3</v>
      </c>
      <c r="B206" s="86" t="s">
        <v>377</v>
      </c>
      <c r="C206" s="3">
        <v>2003</v>
      </c>
      <c r="D206" s="112">
        <v>4864.29</v>
      </c>
    </row>
    <row r="207" spans="1:4" ht="12.75">
      <c r="A207" s="3">
        <v>4</v>
      </c>
      <c r="B207" s="86" t="s">
        <v>378</v>
      </c>
      <c r="C207" s="3">
        <v>2004</v>
      </c>
      <c r="D207" s="112">
        <v>953.66</v>
      </c>
    </row>
    <row r="208" spans="1:4" ht="12.75">
      <c r="A208" s="3">
        <v>5</v>
      </c>
      <c r="B208" s="86" t="s">
        <v>379</v>
      </c>
      <c r="C208" s="3">
        <v>2004</v>
      </c>
      <c r="D208" s="112">
        <v>6200</v>
      </c>
    </row>
    <row r="209" spans="1:4" ht="12.75">
      <c r="A209" s="3">
        <v>6</v>
      </c>
      <c r="B209" s="86" t="s">
        <v>380</v>
      </c>
      <c r="C209" s="3">
        <v>2005</v>
      </c>
      <c r="D209" s="112">
        <v>11182.69</v>
      </c>
    </row>
    <row r="210" spans="1:4" ht="12.75">
      <c r="A210" s="190" t="s">
        <v>5</v>
      </c>
      <c r="B210" s="190"/>
      <c r="C210" s="63"/>
      <c r="D210" s="96">
        <f>SUM(D204:D209)</f>
        <v>27913.64</v>
      </c>
    </row>
    <row r="211" spans="1:4" ht="13.5" customHeight="1">
      <c r="A211" s="179" t="s">
        <v>381</v>
      </c>
      <c r="B211" s="179"/>
      <c r="C211" s="179"/>
      <c r="D211" s="179"/>
    </row>
    <row r="212" spans="1:4" ht="12.75">
      <c r="A212" s="94">
        <v>1</v>
      </c>
      <c r="B212" s="1" t="s">
        <v>391</v>
      </c>
      <c r="C212" s="3">
        <v>2000</v>
      </c>
      <c r="D212" s="35">
        <v>699</v>
      </c>
    </row>
    <row r="213" spans="1:4" ht="12.75">
      <c r="A213" s="94">
        <v>2</v>
      </c>
      <c r="B213" s="1" t="s">
        <v>392</v>
      </c>
      <c r="C213" s="3">
        <v>2003</v>
      </c>
      <c r="D213" s="35">
        <v>999</v>
      </c>
    </row>
    <row r="214" spans="1:4" ht="12.75">
      <c r="A214" s="94">
        <v>3</v>
      </c>
      <c r="B214" s="1" t="s">
        <v>391</v>
      </c>
      <c r="C214" s="3">
        <v>2003</v>
      </c>
      <c r="D214" s="35">
        <v>499</v>
      </c>
    </row>
    <row r="215" spans="1:4" ht="12.75">
      <c r="A215" s="94">
        <v>4</v>
      </c>
      <c r="B215" s="1" t="s">
        <v>392</v>
      </c>
      <c r="C215" s="3">
        <v>2003</v>
      </c>
      <c r="D215" s="35">
        <v>400</v>
      </c>
    </row>
    <row r="216" spans="1:4" ht="12.75">
      <c r="A216" s="94">
        <v>5</v>
      </c>
      <c r="B216" s="1" t="s">
        <v>392</v>
      </c>
      <c r="C216" s="3">
        <v>2004</v>
      </c>
      <c r="D216" s="35">
        <v>1499</v>
      </c>
    </row>
    <row r="217" spans="1:4" ht="12.75">
      <c r="A217" s="94">
        <v>6</v>
      </c>
      <c r="B217" s="1" t="s">
        <v>393</v>
      </c>
      <c r="C217" s="3">
        <v>2000</v>
      </c>
      <c r="D217" s="35">
        <v>980</v>
      </c>
    </row>
    <row r="218" spans="1:4" ht="12.75">
      <c r="A218" s="94">
        <v>7</v>
      </c>
      <c r="B218" s="1" t="s">
        <v>70</v>
      </c>
      <c r="C218" s="3">
        <v>2001</v>
      </c>
      <c r="D218" s="35">
        <v>500</v>
      </c>
    </row>
    <row r="219" spans="1:4" ht="12.75">
      <c r="A219" s="94">
        <v>8</v>
      </c>
      <c r="B219" s="1" t="s">
        <v>394</v>
      </c>
      <c r="C219" s="3">
        <v>2002</v>
      </c>
      <c r="D219" s="35">
        <v>1966.64</v>
      </c>
    </row>
    <row r="220" spans="1:4" ht="12.75">
      <c r="A220" s="94">
        <v>9</v>
      </c>
      <c r="B220" s="1" t="s">
        <v>395</v>
      </c>
      <c r="C220" s="3">
        <v>2002</v>
      </c>
      <c r="D220" s="35">
        <v>475.01</v>
      </c>
    </row>
    <row r="221" spans="1:4" ht="12.75">
      <c r="A221" s="94">
        <v>10</v>
      </c>
      <c r="B221" s="1" t="s">
        <v>70</v>
      </c>
      <c r="C221" s="3">
        <v>2003</v>
      </c>
      <c r="D221" s="35">
        <v>800</v>
      </c>
    </row>
    <row r="222" spans="1:4" ht="12.75">
      <c r="A222" s="190" t="s">
        <v>5</v>
      </c>
      <c r="B222" s="190"/>
      <c r="C222" s="63"/>
      <c r="D222" s="96">
        <f>SUM(D212:D221)</f>
        <v>8817.650000000001</v>
      </c>
    </row>
    <row r="223" spans="1:4" ht="13.5" customHeight="1">
      <c r="A223" s="174" t="s">
        <v>446</v>
      </c>
      <c r="B223" s="175"/>
      <c r="C223" s="175"/>
      <c r="D223" s="176"/>
    </row>
    <row r="224" spans="1:4" s="142" customFormat="1" ht="13.5" customHeight="1">
      <c r="A224" s="94">
        <v>1</v>
      </c>
      <c r="B224" s="1" t="s">
        <v>423</v>
      </c>
      <c r="C224" s="3">
        <v>2002</v>
      </c>
      <c r="D224" s="35">
        <v>4800</v>
      </c>
    </row>
    <row r="225" spans="1:4" s="142" customFormat="1" ht="13.5" customHeight="1">
      <c r="A225" s="94">
        <v>2</v>
      </c>
      <c r="B225" s="1" t="s">
        <v>433</v>
      </c>
      <c r="C225" s="3">
        <v>2000</v>
      </c>
      <c r="D225" s="35">
        <v>14358.04</v>
      </c>
    </row>
    <row r="226" spans="1:4" s="142" customFormat="1" ht="13.5" customHeight="1">
      <c r="A226" s="94">
        <v>3</v>
      </c>
      <c r="B226" s="1" t="s">
        <v>434</v>
      </c>
      <c r="C226" s="3">
        <v>2000</v>
      </c>
      <c r="D226" s="35">
        <v>3329</v>
      </c>
    </row>
    <row r="227" spans="1:4" s="142" customFormat="1" ht="13.5" customHeight="1">
      <c r="A227" s="94">
        <v>4</v>
      </c>
      <c r="B227" s="1" t="s">
        <v>435</v>
      </c>
      <c r="C227" s="3">
        <v>2000</v>
      </c>
      <c r="D227" s="35">
        <v>2910</v>
      </c>
    </row>
    <row r="228" spans="1:4" s="142" customFormat="1" ht="13.5" customHeight="1">
      <c r="A228" s="94">
        <v>5</v>
      </c>
      <c r="B228" s="1" t="s">
        <v>436</v>
      </c>
      <c r="C228" s="3">
        <v>2000</v>
      </c>
      <c r="D228" s="35">
        <v>3699</v>
      </c>
    </row>
    <row r="229" spans="1:4" s="142" customFormat="1" ht="13.5" customHeight="1">
      <c r="A229" s="94">
        <v>6</v>
      </c>
      <c r="B229" s="1" t="s">
        <v>437</v>
      </c>
      <c r="C229" s="3">
        <v>2001</v>
      </c>
      <c r="D229" s="35">
        <v>3590</v>
      </c>
    </row>
    <row r="230" spans="1:4" s="142" customFormat="1" ht="13.5" customHeight="1">
      <c r="A230" s="94">
        <v>7</v>
      </c>
      <c r="B230" s="1" t="s">
        <v>438</v>
      </c>
      <c r="C230" s="3">
        <v>2001</v>
      </c>
      <c r="D230" s="35">
        <v>2479</v>
      </c>
    </row>
    <row r="231" spans="1:4" s="142" customFormat="1" ht="13.5" customHeight="1">
      <c r="A231" s="94">
        <v>8</v>
      </c>
      <c r="B231" s="1" t="s">
        <v>438</v>
      </c>
      <c r="C231" s="3">
        <v>2001</v>
      </c>
      <c r="D231" s="35">
        <v>2181</v>
      </c>
    </row>
    <row r="232" spans="1:4" s="142" customFormat="1" ht="13.5" customHeight="1">
      <c r="A232" s="94">
        <v>9</v>
      </c>
      <c r="B232" s="1" t="s">
        <v>439</v>
      </c>
      <c r="C232" s="3">
        <v>2001</v>
      </c>
      <c r="D232" s="35">
        <v>4249.99</v>
      </c>
    </row>
    <row r="233" spans="1:4" s="142" customFormat="1" ht="13.5" customHeight="1">
      <c r="A233" s="94">
        <v>10</v>
      </c>
      <c r="B233" s="1" t="s">
        <v>443</v>
      </c>
      <c r="C233" s="3">
        <v>2003</v>
      </c>
      <c r="D233" s="35">
        <v>24485.44</v>
      </c>
    </row>
    <row r="234" spans="1:4" s="142" customFormat="1" ht="13.5" customHeight="1">
      <c r="A234" s="94">
        <v>11</v>
      </c>
      <c r="B234" s="1" t="s">
        <v>440</v>
      </c>
      <c r="C234" s="3">
        <v>2003</v>
      </c>
      <c r="D234" s="35">
        <v>1920.93</v>
      </c>
    </row>
    <row r="235" spans="1:4" s="142" customFormat="1" ht="13.5" customHeight="1">
      <c r="A235" s="94">
        <v>12</v>
      </c>
      <c r="B235" s="1" t="s">
        <v>441</v>
      </c>
      <c r="C235" s="3">
        <v>2003</v>
      </c>
      <c r="D235" s="35">
        <v>7750.8</v>
      </c>
    </row>
    <row r="236" spans="1:4" s="142" customFormat="1" ht="13.5" customHeight="1">
      <c r="A236" s="94">
        <v>13</v>
      </c>
      <c r="B236" s="1" t="s">
        <v>442</v>
      </c>
      <c r="C236" s="3">
        <v>2003</v>
      </c>
      <c r="D236" s="35">
        <v>5630.66</v>
      </c>
    </row>
    <row r="237" spans="1:4" s="142" customFormat="1" ht="13.5" customHeight="1">
      <c r="A237" s="94">
        <v>14</v>
      </c>
      <c r="B237" s="1" t="s">
        <v>600</v>
      </c>
      <c r="C237" s="3">
        <v>2003</v>
      </c>
      <c r="D237" s="35">
        <v>730.93</v>
      </c>
    </row>
    <row r="238" spans="1:4" s="142" customFormat="1" ht="13.5" customHeight="1">
      <c r="A238" s="94">
        <v>15</v>
      </c>
      <c r="B238" s="1" t="s">
        <v>424</v>
      </c>
      <c r="C238" s="3">
        <v>2003</v>
      </c>
      <c r="D238" s="35">
        <v>2301.02</v>
      </c>
    </row>
    <row r="239" spans="1:4" s="142" customFormat="1" ht="13.5" customHeight="1">
      <c r="A239" s="94">
        <v>16</v>
      </c>
      <c r="B239" s="1" t="s">
        <v>425</v>
      </c>
      <c r="C239" s="3">
        <v>2003</v>
      </c>
      <c r="D239" s="35">
        <v>1421.6</v>
      </c>
    </row>
    <row r="240" spans="1:4" s="142" customFormat="1" ht="13.5" customHeight="1">
      <c r="A240" s="94">
        <v>17</v>
      </c>
      <c r="B240" s="1" t="s">
        <v>426</v>
      </c>
      <c r="C240" s="3">
        <v>2003</v>
      </c>
      <c r="D240" s="35">
        <v>3315</v>
      </c>
    </row>
    <row r="241" spans="1:4" s="142" customFormat="1" ht="13.5" customHeight="1">
      <c r="A241" s="94">
        <v>18</v>
      </c>
      <c r="B241" s="1" t="s">
        <v>392</v>
      </c>
      <c r="C241" s="3">
        <v>2003</v>
      </c>
      <c r="D241" s="35">
        <v>2399</v>
      </c>
    </row>
    <row r="242" spans="1:4" s="142" customFormat="1" ht="13.5" customHeight="1">
      <c r="A242" s="94">
        <v>19</v>
      </c>
      <c r="B242" s="1" t="s">
        <v>427</v>
      </c>
      <c r="C242" s="3">
        <v>2004</v>
      </c>
      <c r="D242" s="35">
        <v>5333.32</v>
      </c>
    </row>
    <row r="243" spans="1:4" s="142" customFormat="1" ht="13.5" customHeight="1">
      <c r="A243" s="94">
        <v>20</v>
      </c>
      <c r="B243" s="1" t="s">
        <v>428</v>
      </c>
      <c r="C243" s="3">
        <v>2004</v>
      </c>
      <c r="D243" s="35">
        <v>25816.88</v>
      </c>
    </row>
    <row r="244" spans="1:4" s="142" customFormat="1" ht="13.5" customHeight="1">
      <c r="A244" s="94">
        <v>21</v>
      </c>
      <c r="B244" s="1" t="s">
        <v>429</v>
      </c>
      <c r="C244" s="3">
        <v>2004</v>
      </c>
      <c r="D244" s="35">
        <v>1355.92</v>
      </c>
    </row>
    <row r="245" spans="1:4" s="142" customFormat="1" ht="13.5" customHeight="1">
      <c r="A245" s="94">
        <v>22</v>
      </c>
      <c r="B245" s="1" t="s">
        <v>430</v>
      </c>
      <c r="C245" s="3">
        <v>2004</v>
      </c>
      <c r="D245" s="35">
        <v>1672.32</v>
      </c>
    </row>
    <row r="246" spans="1:4" s="142" customFormat="1" ht="13.5" customHeight="1">
      <c r="A246" s="94">
        <v>23</v>
      </c>
      <c r="B246" s="1" t="s">
        <v>431</v>
      </c>
      <c r="C246" s="3">
        <v>2004</v>
      </c>
      <c r="D246" s="35">
        <v>705.08</v>
      </c>
    </row>
    <row r="247" spans="1:4" s="142" customFormat="1" ht="13.5" customHeight="1">
      <c r="A247" s="94">
        <v>24</v>
      </c>
      <c r="B247" s="1" t="s">
        <v>432</v>
      </c>
      <c r="C247" s="3">
        <v>2004</v>
      </c>
      <c r="D247" s="35">
        <v>6264</v>
      </c>
    </row>
    <row r="248" spans="1:4" ht="12.75">
      <c r="A248" s="190" t="s">
        <v>5</v>
      </c>
      <c r="B248" s="190"/>
      <c r="C248" s="63"/>
      <c r="D248" s="96">
        <f>SUM(D224:D247)</f>
        <v>132698.93000000002</v>
      </c>
    </row>
    <row r="249" spans="1:4" ht="13.5" customHeight="1">
      <c r="A249" s="179" t="s">
        <v>482</v>
      </c>
      <c r="B249" s="179"/>
      <c r="C249" s="179"/>
      <c r="D249" s="179"/>
    </row>
    <row r="250" spans="1:4" s="141" customFormat="1" ht="14.25" customHeight="1">
      <c r="A250" s="94">
        <v>1</v>
      </c>
      <c r="B250" s="1" t="s">
        <v>70</v>
      </c>
      <c r="C250" s="3">
        <v>2001</v>
      </c>
      <c r="D250" s="35">
        <v>5986</v>
      </c>
    </row>
    <row r="251" spans="1:4" s="141" customFormat="1" ht="14.25" customHeight="1">
      <c r="A251" s="94">
        <v>2</v>
      </c>
      <c r="B251" s="1" t="s">
        <v>501</v>
      </c>
      <c r="C251" s="3">
        <v>2002</v>
      </c>
      <c r="D251" s="35">
        <v>875</v>
      </c>
    </row>
    <row r="252" spans="1:4" s="141" customFormat="1" ht="14.25" customHeight="1">
      <c r="A252" s="94">
        <v>3</v>
      </c>
      <c r="B252" s="1" t="s">
        <v>502</v>
      </c>
      <c r="C252" s="3">
        <v>2002</v>
      </c>
      <c r="D252" s="35">
        <v>660</v>
      </c>
    </row>
    <row r="253" spans="1:4" s="141" customFormat="1" ht="14.25" customHeight="1">
      <c r="A253" s="94">
        <v>4</v>
      </c>
      <c r="B253" s="1" t="s">
        <v>503</v>
      </c>
      <c r="C253" s="3">
        <v>2002</v>
      </c>
      <c r="D253" s="35">
        <v>1430</v>
      </c>
    </row>
    <row r="254" spans="1:4" s="141" customFormat="1" ht="14.25" customHeight="1">
      <c r="A254" s="94">
        <v>5</v>
      </c>
      <c r="B254" s="1" t="s">
        <v>504</v>
      </c>
      <c r="C254" s="3">
        <v>2002</v>
      </c>
      <c r="D254" s="35">
        <v>869.99</v>
      </c>
    </row>
    <row r="255" spans="1:4" s="141" customFormat="1" ht="14.25" customHeight="1">
      <c r="A255" s="94">
        <v>6</v>
      </c>
      <c r="B255" s="1" t="s">
        <v>505</v>
      </c>
      <c r="C255" s="3">
        <v>2002</v>
      </c>
      <c r="D255" s="35">
        <v>1230</v>
      </c>
    </row>
    <row r="256" spans="1:4" s="141" customFormat="1" ht="14.25" customHeight="1">
      <c r="A256" s="94">
        <v>7</v>
      </c>
      <c r="B256" s="1" t="s">
        <v>57</v>
      </c>
      <c r="C256" s="3">
        <v>2002</v>
      </c>
      <c r="D256" s="35">
        <v>1500</v>
      </c>
    </row>
    <row r="257" spans="1:4" s="141" customFormat="1" ht="14.25" customHeight="1">
      <c r="A257" s="94">
        <v>8</v>
      </c>
      <c r="B257" s="1" t="s">
        <v>51</v>
      </c>
      <c r="C257" s="3">
        <v>2002</v>
      </c>
      <c r="D257" s="35">
        <v>23432.5</v>
      </c>
    </row>
    <row r="258" spans="1:4" ht="12.75">
      <c r="A258" s="190" t="s">
        <v>5</v>
      </c>
      <c r="B258" s="190"/>
      <c r="C258" s="63"/>
      <c r="D258" s="96">
        <f>SUM(D250:D257)</f>
        <v>35983.49</v>
      </c>
    </row>
    <row r="259" spans="1:4" ht="13.5" customHeight="1">
      <c r="A259" s="179" t="s">
        <v>605</v>
      </c>
      <c r="B259" s="179"/>
      <c r="C259" s="179"/>
      <c r="D259" s="179"/>
    </row>
    <row r="260" spans="1:4" s="141" customFormat="1" ht="14.25" customHeight="1">
      <c r="A260" s="149">
        <v>1</v>
      </c>
      <c r="B260" s="146" t="s">
        <v>522</v>
      </c>
      <c r="C260" s="3">
        <v>2001</v>
      </c>
      <c r="D260" s="35">
        <v>4182</v>
      </c>
    </row>
    <row r="261" spans="1:4" s="141" customFormat="1" ht="14.25" customHeight="1">
      <c r="A261" s="94">
        <v>2</v>
      </c>
      <c r="B261" s="1" t="s">
        <v>57</v>
      </c>
      <c r="C261" s="3">
        <v>2003</v>
      </c>
      <c r="D261" s="35">
        <v>732</v>
      </c>
    </row>
    <row r="262" spans="1:4" s="141" customFormat="1" ht="27" customHeight="1">
      <c r="A262" s="94">
        <v>3</v>
      </c>
      <c r="B262" s="1" t="s">
        <v>524</v>
      </c>
      <c r="C262" s="3" t="s">
        <v>523</v>
      </c>
      <c r="D262" s="35">
        <v>11183</v>
      </c>
    </row>
    <row r="263" spans="1:4" ht="12.75">
      <c r="A263" s="190" t="s">
        <v>5</v>
      </c>
      <c r="B263" s="190"/>
      <c r="C263" s="63"/>
      <c r="D263" s="96">
        <f>SUM(D260:D262)</f>
        <v>16097</v>
      </c>
    </row>
    <row r="264" spans="1:4" ht="13.5" customHeight="1">
      <c r="A264" s="179" t="s">
        <v>525</v>
      </c>
      <c r="B264" s="179"/>
      <c r="C264" s="179"/>
      <c r="D264" s="179"/>
    </row>
    <row r="265" spans="1:4" s="141" customFormat="1" ht="13.5" customHeight="1">
      <c r="A265" s="2">
        <v>1</v>
      </c>
      <c r="B265" s="19" t="s">
        <v>564</v>
      </c>
      <c r="C265" s="3">
        <v>2001</v>
      </c>
      <c r="D265" s="35">
        <v>6676</v>
      </c>
    </row>
    <row r="266" spans="1:4" s="141" customFormat="1" ht="13.5" customHeight="1">
      <c r="A266" s="3">
        <v>2</v>
      </c>
      <c r="B266" s="1" t="s">
        <v>565</v>
      </c>
      <c r="C266" s="3">
        <v>2001</v>
      </c>
      <c r="D266" s="35">
        <v>3398</v>
      </c>
    </row>
    <row r="267" spans="1:4" s="141" customFormat="1" ht="13.5" customHeight="1">
      <c r="A267" s="3">
        <v>3</v>
      </c>
      <c r="B267" s="1" t="s">
        <v>379</v>
      </c>
      <c r="C267" s="3">
        <v>2002</v>
      </c>
      <c r="D267" s="35">
        <v>9499.07</v>
      </c>
    </row>
    <row r="268" spans="1:4" s="141" customFormat="1" ht="13.5" customHeight="1">
      <c r="A268" s="3">
        <v>4</v>
      </c>
      <c r="B268" s="1" t="s">
        <v>566</v>
      </c>
      <c r="C268" s="3">
        <v>2003</v>
      </c>
      <c r="D268" s="35">
        <v>6697.8</v>
      </c>
    </row>
    <row r="269" spans="1:4" s="141" customFormat="1" ht="13.5" customHeight="1">
      <c r="A269" s="3">
        <v>5</v>
      </c>
      <c r="B269" s="1" t="s">
        <v>566</v>
      </c>
      <c r="C269" s="3">
        <v>2002</v>
      </c>
      <c r="D269" s="35">
        <v>18462.96</v>
      </c>
    </row>
    <row r="270" spans="1:4" s="141" customFormat="1" ht="13.5" customHeight="1">
      <c r="A270" s="3">
        <v>6</v>
      </c>
      <c r="B270" s="1" t="s">
        <v>606</v>
      </c>
      <c r="C270" s="3">
        <v>2004</v>
      </c>
      <c r="D270" s="35">
        <v>13602.6</v>
      </c>
    </row>
    <row r="271" spans="1:4" ht="12.75">
      <c r="A271" s="190" t="s">
        <v>5</v>
      </c>
      <c r="B271" s="190"/>
      <c r="C271" s="63"/>
      <c r="D271" s="96">
        <f>SUM(D265:D270)</f>
        <v>58336.43</v>
      </c>
    </row>
    <row r="272" spans="1:4" ht="13.5" customHeight="1">
      <c r="A272" s="179" t="s">
        <v>611</v>
      </c>
      <c r="B272" s="179"/>
      <c r="C272" s="179"/>
      <c r="D272" s="179"/>
    </row>
    <row r="273" spans="1:4" s="141" customFormat="1" ht="13.5" customHeight="1">
      <c r="A273" s="3">
        <v>4</v>
      </c>
      <c r="B273" s="1" t="s">
        <v>379</v>
      </c>
      <c r="C273" s="3">
        <v>2000</v>
      </c>
      <c r="D273" s="35">
        <v>4466.2</v>
      </c>
    </row>
    <row r="274" spans="1:4" s="141" customFormat="1" ht="13.5" customHeight="1">
      <c r="A274" s="3">
        <v>5</v>
      </c>
      <c r="B274" s="1" t="s">
        <v>577</v>
      </c>
      <c r="C274" s="3">
        <v>2000</v>
      </c>
      <c r="D274" s="35">
        <v>3300</v>
      </c>
    </row>
    <row r="275" spans="1:4" ht="12.75">
      <c r="A275" s="190" t="s">
        <v>5</v>
      </c>
      <c r="B275" s="190"/>
      <c r="C275" s="63"/>
      <c r="D275" s="96">
        <f>SUM(D273:D274)</f>
        <v>7766.2</v>
      </c>
    </row>
    <row r="276" spans="1:4" ht="13.5" customHeight="1">
      <c r="A276" s="179" t="s">
        <v>576</v>
      </c>
      <c r="B276" s="179"/>
      <c r="C276" s="179"/>
      <c r="D276" s="179"/>
    </row>
    <row r="277" spans="1:4" s="141" customFormat="1" ht="13.5" customHeight="1">
      <c r="A277" s="140"/>
      <c r="B277" s="1" t="s">
        <v>111</v>
      </c>
      <c r="C277" s="140"/>
      <c r="D277" s="140"/>
    </row>
    <row r="278" spans="1:4" s="141" customFormat="1" ht="13.5" customHeight="1">
      <c r="A278" s="190" t="s">
        <v>5</v>
      </c>
      <c r="B278" s="190"/>
      <c r="C278" s="63"/>
      <c r="D278" s="96">
        <f>SUM(D276:D277)</f>
        <v>0</v>
      </c>
    </row>
    <row r="279" spans="1:4" ht="13.5" customHeight="1">
      <c r="A279" s="179" t="s">
        <v>527</v>
      </c>
      <c r="B279" s="179"/>
      <c r="C279" s="179"/>
      <c r="D279" s="179"/>
    </row>
    <row r="280" spans="1:4" s="141" customFormat="1" ht="13.5" customHeight="1">
      <c r="A280" s="3">
        <v>1</v>
      </c>
      <c r="B280" s="19" t="s">
        <v>644</v>
      </c>
      <c r="C280" s="3">
        <v>2001</v>
      </c>
      <c r="D280" s="35">
        <v>671</v>
      </c>
    </row>
    <row r="281" spans="1:4" s="141" customFormat="1" ht="13.5" customHeight="1">
      <c r="A281" s="3">
        <v>2</v>
      </c>
      <c r="B281" s="1" t="s">
        <v>51</v>
      </c>
      <c r="C281" s="3">
        <v>2002</v>
      </c>
      <c r="D281" s="35">
        <v>2565</v>
      </c>
    </row>
    <row r="282" spans="1:4" s="141" customFormat="1" ht="13.5" customHeight="1">
      <c r="A282" s="3">
        <v>3</v>
      </c>
      <c r="B282" s="1" t="s">
        <v>51</v>
      </c>
      <c r="C282" s="3">
        <v>2002</v>
      </c>
      <c r="D282" s="35">
        <v>3165</v>
      </c>
    </row>
    <row r="283" spans="1:4" s="141" customFormat="1" ht="13.5" customHeight="1">
      <c r="A283" s="3">
        <v>4</v>
      </c>
      <c r="B283" s="1" t="s">
        <v>51</v>
      </c>
      <c r="C283" s="3">
        <v>2002</v>
      </c>
      <c r="D283" s="35">
        <v>3450</v>
      </c>
    </row>
    <row r="284" spans="1:4" s="141" customFormat="1" ht="13.5" customHeight="1">
      <c r="A284" s="3">
        <v>5</v>
      </c>
      <c r="B284" s="1" t="s">
        <v>51</v>
      </c>
      <c r="C284" s="3">
        <v>2005</v>
      </c>
      <c r="D284" s="35">
        <v>4453</v>
      </c>
    </row>
    <row r="285" spans="1:4" s="141" customFormat="1" ht="13.5" customHeight="1">
      <c r="A285" s="3">
        <v>6</v>
      </c>
      <c r="B285" s="1" t="s">
        <v>645</v>
      </c>
      <c r="C285" s="3">
        <v>2002</v>
      </c>
      <c r="D285" s="35">
        <v>660</v>
      </c>
    </row>
    <row r="286" spans="1:4" s="141" customFormat="1" ht="13.5" customHeight="1">
      <c r="A286" s="3">
        <v>7</v>
      </c>
      <c r="B286" s="1" t="s">
        <v>646</v>
      </c>
      <c r="C286" s="3">
        <v>2002</v>
      </c>
      <c r="D286" s="35">
        <v>820</v>
      </c>
    </row>
    <row r="287" spans="1:4" s="141" customFormat="1" ht="13.5" customHeight="1">
      <c r="A287" s="3">
        <v>8</v>
      </c>
      <c r="B287" s="1" t="s">
        <v>647</v>
      </c>
      <c r="C287" s="3">
        <v>2001</v>
      </c>
      <c r="D287" s="35">
        <v>1500</v>
      </c>
    </row>
    <row r="288" spans="1:4" s="141" customFormat="1" ht="13.5" customHeight="1">
      <c r="A288" s="3">
        <v>9</v>
      </c>
      <c r="B288" s="1" t="s">
        <v>648</v>
      </c>
      <c r="C288" s="3">
        <v>2001</v>
      </c>
      <c r="D288" s="35">
        <v>1000.4</v>
      </c>
    </row>
    <row r="289" spans="1:4" s="141" customFormat="1" ht="13.5" customHeight="1">
      <c r="A289" s="3">
        <v>10</v>
      </c>
      <c r="B289" s="1" t="s">
        <v>649</v>
      </c>
      <c r="C289" s="3">
        <v>2003</v>
      </c>
      <c r="D289" s="35">
        <v>1329.8</v>
      </c>
    </row>
    <row r="290" spans="1:4" s="141" customFormat="1" ht="13.5" customHeight="1">
      <c r="A290" s="190" t="s">
        <v>5</v>
      </c>
      <c r="B290" s="190"/>
      <c r="C290" s="63"/>
      <c r="D290" s="96">
        <f>SUM(D280:D289)</f>
        <v>19614.2</v>
      </c>
    </row>
    <row r="291" spans="1:4" ht="13.5" customHeight="1">
      <c r="A291" s="179" t="s">
        <v>528</v>
      </c>
      <c r="B291" s="179"/>
      <c r="C291" s="179"/>
      <c r="D291" s="179"/>
    </row>
    <row r="292" spans="1:4" s="141" customFormat="1" ht="13.5" customHeight="1">
      <c r="A292" s="3">
        <v>1</v>
      </c>
      <c r="B292" s="1" t="s">
        <v>681</v>
      </c>
      <c r="C292" s="3">
        <v>2000</v>
      </c>
      <c r="D292" s="35">
        <v>13590.8</v>
      </c>
    </row>
    <row r="293" spans="1:4" s="141" customFormat="1" ht="13.5" customHeight="1">
      <c r="A293" s="3">
        <v>2</v>
      </c>
      <c r="B293" s="1" t="s">
        <v>676</v>
      </c>
      <c r="C293" s="3">
        <v>2000</v>
      </c>
      <c r="D293" s="35">
        <v>3275.75</v>
      </c>
    </row>
    <row r="294" spans="1:4" s="141" customFormat="1" ht="13.5" customHeight="1">
      <c r="A294" s="3">
        <v>3</v>
      </c>
      <c r="B294" s="1" t="s">
        <v>676</v>
      </c>
      <c r="C294" s="3">
        <v>2000</v>
      </c>
      <c r="D294" s="35">
        <v>3275.75</v>
      </c>
    </row>
    <row r="295" spans="1:4" s="141" customFormat="1" ht="13.5" customHeight="1">
      <c r="A295" s="3">
        <v>4</v>
      </c>
      <c r="B295" s="1" t="s">
        <v>676</v>
      </c>
      <c r="C295" s="3">
        <v>2000</v>
      </c>
      <c r="D295" s="35">
        <v>3275.75</v>
      </c>
    </row>
    <row r="296" spans="1:4" s="141" customFormat="1" ht="13.5" customHeight="1">
      <c r="A296" s="3">
        <v>5</v>
      </c>
      <c r="B296" s="1" t="s">
        <v>676</v>
      </c>
      <c r="C296" s="3">
        <v>2000</v>
      </c>
      <c r="D296" s="35">
        <v>3275.75</v>
      </c>
    </row>
    <row r="297" spans="1:4" s="141" customFormat="1" ht="13.5" customHeight="1">
      <c r="A297" s="3">
        <v>6</v>
      </c>
      <c r="B297" s="1" t="s">
        <v>682</v>
      </c>
      <c r="C297" s="3">
        <v>2000</v>
      </c>
      <c r="D297" s="35">
        <v>11731.4</v>
      </c>
    </row>
    <row r="298" spans="1:4" s="141" customFormat="1" ht="13.5" customHeight="1">
      <c r="A298" s="3">
        <v>7</v>
      </c>
      <c r="B298" s="1" t="s">
        <v>677</v>
      </c>
      <c r="C298" s="3">
        <v>2000</v>
      </c>
      <c r="D298" s="35">
        <v>2909.7</v>
      </c>
    </row>
    <row r="299" spans="1:4" s="141" customFormat="1" ht="13.5" customHeight="1">
      <c r="A299" s="3">
        <v>8</v>
      </c>
      <c r="B299" s="1" t="s">
        <v>677</v>
      </c>
      <c r="C299" s="3">
        <v>2000</v>
      </c>
      <c r="D299" s="35">
        <v>2909.7</v>
      </c>
    </row>
    <row r="300" spans="1:4" s="141" customFormat="1" ht="13.5" customHeight="1">
      <c r="A300" s="3">
        <v>9</v>
      </c>
      <c r="B300" s="1" t="s">
        <v>677</v>
      </c>
      <c r="C300" s="3">
        <v>2000</v>
      </c>
      <c r="D300" s="35">
        <v>2909.7</v>
      </c>
    </row>
    <row r="301" spans="1:4" s="141" customFormat="1" ht="13.5" customHeight="1">
      <c r="A301" s="3">
        <v>10</v>
      </c>
      <c r="B301" s="1" t="s">
        <v>323</v>
      </c>
      <c r="C301" s="3">
        <v>2000</v>
      </c>
      <c r="D301" s="35">
        <v>700</v>
      </c>
    </row>
    <row r="302" spans="1:4" s="141" customFormat="1" ht="13.5" customHeight="1">
      <c r="A302" s="3">
        <v>11</v>
      </c>
      <c r="B302" s="1" t="s">
        <v>323</v>
      </c>
      <c r="C302" s="3">
        <v>2000</v>
      </c>
      <c r="D302" s="35">
        <v>700</v>
      </c>
    </row>
    <row r="303" spans="1:4" s="141" customFormat="1" ht="13.5" customHeight="1">
      <c r="A303" s="3">
        <v>12</v>
      </c>
      <c r="B303" s="1" t="s">
        <v>323</v>
      </c>
      <c r="C303" s="3">
        <v>2000</v>
      </c>
      <c r="D303" s="35">
        <v>700</v>
      </c>
    </row>
    <row r="304" spans="1:4" s="141" customFormat="1" ht="13.5" customHeight="1">
      <c r="A304" s="3">
        <v>13</v>
      </c>
      <c r="B304" s="1" t="s">
        <v>683</v>
      </c>
      <c r="C304" s="3">
        <v>2000</v>
      </c>
      <c r="D304" s="35">
        <v>3209.7</v>
      </c>
    </row>
    <row r="305" spans="1:4" s="141" customFormat="1" ht="13.5" customHeight="1">
      <c r="A305" s="3">
        <v>14</v>
      </c>
      <c r="B305" s="1" t="s">
        <v>684</v>
      </c>
      <c r="C305" s="3">
        <v>2001</v>
      </c>
      <c r="D305" s="35">
        <v>3684.4</v>
      </c>
    </row>
    <row r="306" spans="1:4" s="141" customFormat="1" ht="13.5" customHeight="1">
      <c r="A306" s="3">
        <v>15</v>
      </c>
      <c r="B306" s="1" t="s">
        <v>685</v>
      </c>
      <c r="C306" s="3">
        <v>2001</v>
      </c>
      <c r="D306" s="35">
        <v>1657.98</v>
      </c>
    </row>
    <row r="307" spans="1:4" s="141" customFormat="1" ht="13.5" customHeight="1">
      <c r="A307" s="3">
        <v>16</v>
      </c>
      <c r="B307" s="1" t="s">
        <v>685</v>
      </c>
      <c r="C307" s="3">
        <v>2001</v>
      </c>
      <c r="D307" s="35">
        <v>1657.98</v>
      </c>
    </row>
    <row r="308" spans="1:4" s="141" customFormat="1" ht="13.5" customHeight="1">
      <c r="A308" s="3">
        <v>17</v>
      </c>
      <c r="B308" s="1" t="s">
        <v>685</v>
      </c>
      <c r="C308" s="3">
        <v>2001</v>
      </c>
      <c r="D308" s="35">
        <v>1657.98</v>
      </c>
    </row>
    <row r="309" spans="1:4" s="141" customFormat="1" ht="13.5" customHeight="1">
      <c r="A309" s="3">
        <v>18</v>
      </c>
      <c r="B309" s="1" t="s">
        <v>685</v>
      </c>
      <c r="C309" s="3">
        <v>2001</v>
      </c>
      <c r="D309" s="35">
        <v>1657.98</v>
      </c>
    </row>
    <row r="310" spans="1:4" s="141" customFormat="1" ht="13.5" customHeight="1">
      <c r="A310" s="3">
        <v>19</v>
      </c>
      <c r="B310" s="1" t="s">
        <v>685</v>
      </c>
      <c r="C310" s="3">
        <v>2001</v>
      </c>
      <c r="D310" s="35">
        <v>1657.98</v>
      </c>
    </row>
    <row r="311" spans="1:4" s="141" customFormat="1" ht="13.5" customHeight="1">
      <c r="A311" s="3">
        <v>20</v>
      </c>
      <c r="B311" s="1" t="s">
        <v>686</v>
      </c>
      <c r="C311" s="3">
        <v>2001</v>
      </c>
      <c r="D311" s="35">
        <v>3007.3</v>
      </c>
    </row>
    <row r="312" spans="1:4" s="141" customFormat="1" ht="13.5" customHeight="1">
      <c r="A312" s="3">
        <v>21</v>
      </c>
      <c r="B312" s="1" t="s">
        <v>686</v>
      </c>
      <c r="C312" s="3">
        <v>2001</v>
      </c>
      <c r="D312" s="35">
        <v>3007.3</v>
      </c>
    </row>
    <row r="313" spans="1:4" s="141" customFormat="1" ht="13.5" customHeight="1">
      <c r="A313" s="3">
        <v>22</v>
      </c>
      <c r="B313" s="1" t="s">
        <v>686</v>
      </c>
      <c r="C313" s="3">
        <v>2001</v>
      </c>
      <c r="D313" s="35">
        <v>3007.3</v>
      </c>
    </row>
    <row r="314" spans="1:4" s="141" customFormat="1" ht="13.5" customHeight="1">
      <c r="A314" s="3">
        <v>23</v>
      </c>
      <c r="B314" s="1" t="s">
        <v>687</v>
      </c>
      <c r="C314" s="3">
        <v>2001</v>
      </c>
      <c r="D314" s="35">
        <v>5270.4</v>
      </c>
    </row>
    <row r="315" spans="1:4" s="141" customFormat="1" ht="13.5" customHeight="1">
      <c r="A315" s="3">
        <v>24</v>
      </c>
      <c r="B315" s="1" t="s">
        <v>688</v>
      </c>
      <c r="C315" s="3">
        <v>2001</v>
      </c>
      <c r="D315" s="35">
        <v>5025.18</v>
      </c>
    </row>
    <row r="316" spans="1:4" s="141" customFormat="1" ht="13.5" customHeight="1">
      <c r="A316" s="3">
        <v>25</v>
      </c>
      <c r="B316" s="1" t="s">
        <v>688</v>
      </c>
      <c r="C316" s="3">
        <v>2001</v>
      </c>
      <c r="D316" s="35">
        <v>5025.18</v>
      </c>
    </row>
    <row r="317" spans="1:4" s="141" customFormat="1" ht="13.5" customHeight="1">
      <c r="A317" s="3">
        <v>26</v>
      </c>
      <c r="B317" s="1" t="s">
        <v>688</v>
      </c>
      <c r="C317" s="3">
        <v>2001</v>
      </c>
      <c r="D317" s="35">
        <v>5025.18</v>
      </c>
    </row>
    <row r="318" spans="1:4" s="141" customFormat="1" ht="13.5" customHeight="1">
      <c r="A318" s="3">
        <v>27</v>
      </c>
      <c r="B318" s="1" t="s">
        <v>688</v>
      </c>
      <c r="C318" s="3">
        <v>2001</v>
      </c>
      <c r="D318" s="35">
        <v>5025.18</v>
      </c>
    </row>
    <row r="319" spans="1:4" s="141" customFormat="1" ht="13.5" customHeight="1">
      <c r="A319" s="3">
        <v>28</v>
      </c>
      <c r="B319" s="1" t="s">
        <v>688</v>
      </c>
      <c r="C319" s="3">
        <v>2001</v>
      </c>
      <c r="D319" s="35">
        <v>5025.18</v>
      </c>
    </row>
    <row r="320" spans="1:4" s="141" customFormat="1" ht="13.5" customHeight="1">
      <c r="A320" s="3">
        <v>29</v>
      </c>
      <c r="B320" s="1" t="s">
        <v>688</v>
      </c>
      <c r="C320" s="3">
        <v>2001</v>
      </c>
      <c r="D320" s="35">
        <v>5025.18</v>
      </c>
    </row>
    <row r="321" spans="1:4" s="141" customFormat="1" ht="13.5" customHeight="1">
      <c r="A321" s="3">
        <v>30</v>
      </c>
      <c r="B321" s="1" t="s">
        <v>688</v>
      </c>
      <c r="C321" s="3">
        <v>2001</v>
      </c>
      <c r="D321" s="35">
        <v>5025.18</v>
      </c>
    </row>
    <row r="322" spans="1:4" s="141" customFormat="1" ht="13.5" customHeight="1">
      <c r="A322" s="3">
        <v>31</v>
      </c>
      <c r="B322" s="1" t="s">
        <v>690</v>
      </c>
      <c r="C322" s="3">
        <v>2001</v>
      </c>
      <c r="D322" s="35">
        <v>4482.28</v>
      </c>
    </row>
    <row r="323" spans="1:4" s="141" customFormat="1" ht="13.5" customHeight="1">
      <c r="A323" s="3">
        <v>32</v>
      </c>
      <c r="B323" s="1" t="s">
        <v>690</v>
      </c>
      <c r="C323" s="3">
        <v>2001</v>
      </c>
      <c r="D323" s="35">
        <v>4482.28</v>
      </c>
    </row>
    <row r="324" spans="1:4" s="141" customFormat="1" ht="13.5" customHeight="1">
      <c r="A324" s="3">
        <v>33</v>
      </c>
      <c r="B324" s="1" t="s">
        <v>690</v>
      </c>
      <c r="C324" s="3">
        <v>2001</v>
      </c>
      <c r="D324" s="35">
        <v>4482.28</v>
      </c>
    </row>
    <row r="325" spans="1:4" s="141" customFormat="1" ht="13.5" customHeight="1">
      <c r="A325" s="3">
        <v>34</v>
      </c>
      <c r="B325" s="1" t="s">
        <v>50</v>
      </c>
      <c r="C325" s="3">
        <v>2002</v>
      </c>
      <c r="D325" s="35">
        <v>1959.99</v>
      </c>
    </row>
    <row r="326" spans="1:4" s="141" customFormat="1" ht="13.5" customHeight="1">
      <c r="A326" s="3">
        <v>35</v>
      </c>
      <c r="B326" s="1" t="s">
        <v>691</v>
      </c>
      <c r="C326" s="3">
        <v>2002</v>
      </c>
      <c r="D326" s="35">
        <v>3806.4</v>
      </c>
    </row>
    <row r="327" spans="1:4" s="141" customFormat="1" ht="16.5" customHeight="1">
      <c r="A327" s="3">
        <v>36</v>
      </c>
      <c r="B327" s="1" t="s">
        <v>691</v>
      </c>
      <c r="C327" s="3">
        <v>2002</v>
      </c>
      <c r="D327" s="35">
        <v>3806.4</v>
      </c>
    </row>
    <row r="328" spans="1:4" s="141" customFormat="1" ht="13.5" customHeight="1">
      <c r="A328" s="3">
        <v>37</v>
      </c>
      <c r="B328" s="1" t="s">
        <v>689</v>
      </c>
      <c r="C328" s="3">
        <v>2002</v>
      </c>
      <c r="D328" s="35">
        <v>1976.4</v>
      </c>
    </row>
    <row r="329" spans="1:4" s="141" customFormat="1" ht="13.5" customHeight="1">
      <c r="A329" s="3">
        <v>38</v>
      </c>
      <c r="B329" s="1" t="s">
        <v>692</v>
      </c>
      <c r="C329" s="3">
        <v>2002</v>
      </c>
      <c r="D329" s="35">
        <v>1638.46</v>
      </c>
    </row>
    <row r="330" spans="1:4" s="141" customFormat="1" ht="13.5" customHeight="1">
      <c r="A330" s="3">
        <v>39</v>
      </c>
      <c r="B330" s="1" t="s">
        <v>692</v>
      </c>
      <c r="C330" s="3">
        <v>2002</v>
      </c>
      <c r="D330" s="35">
        <v>1638.46</v>
      </c>
    </row>
    <row r="331" spans="1:4" s="141" customFormat="1" ht="13.5" customHeight="1">
      <c r="A331" s="3">
        <v>40</v>
      </c>
      <c r="B331" s="1" t="s">
        <v>692</v>
      </c>
      <c r="C331" s="3">
        <v>2002</v>
      </c>
      <c r="D331" s="35">
        <v>1638.46</v>
      </c>
    </row>
    <row r="332" spans="1:4" s="141" customFormat="1" ht="13.5" customHeight="1">
      <c r="A332" s="3">
        <v>41</v>
      </c>
      <c r="B332" s="1" t="s">
        <v>692</v>
      </c>
      <c r="C332" s="3">
        <v>2002</v>
      </c>
      <c r="D332" s="35">
        <v>1638.46</v>
      </c>
    </row>
    <row r="333" spans="1:4" s="141" customFormat="1" ht="13.5" customHeight="1">
      <c r="A333" s="3">
        <v>42</v>
      </c>
      <c r="B333" s="1" t="s">
        <v>692</v>
      </c>
      <c r="C333" s="3">
        <v>2002</v>
      </c>
      <c r="D333" s="35">
        <v>1638.46</v>
      </c>
    </row>
    <row r="334" spans="1:4" s="141" customFormat="1" ht="13.5" customHeight="1">
      <c r="A334" s="3">
        <v>43</v>
      </c>
      <c r="B334" s="1" t="s">
        <v>693</v>
      </c>
      <c r="C334" s="3">
        <v>2002</v>
      </c>
      <c r="D334" s="35">
        <v>1504.26</v>
      </c>
    </row>
    <row r="335" spans="1:4" s="141" customFormat="1" ht="13.5" customHeight="1">
      <c r="A335" s="3">
        <v>44</v>
      </c>
      <c r="B335" s="1" t="s">
        <v>694</v>
      </c>
      <c r="C335" s="3">
        <v>2002</v>
      </c>
      <c r="D335" s="35">
        <v>3475.78</v>
      </c>
    </row>
    <row r="336" spans="1:4" s="141" customFormat="1" ht="13.5" customHeight="1">
      <c r="A336" s="3">
        <v>45</v>
      </c>
      <c r="B336" s="1" t="s">
        <v>695</v>
      </c>
      <c r="C336" s="3">
        <v>2002</v>
      </c>
      <c r="D336" s="35">
        <v>3109.78</v>
      </c>
    </row>
    <row r="337" spans="1:4" s="141" customFormat="1" ht="13.5" customHeight="1">
      <c r="A337" s="3">
        <v>46</v>
      </c>
      <c r="B337" s="1" t="s">
        <v>695</v>
      </c>
      <c r="C337" s="3">
        <v>2002</v>
      </c>
      <c r="D337" s="35">
        <v>3109.78</v>
      </c>
    </row>
    <row r="338" spans="1:4" s="141" customFormat="1" ht="13.5" customHeight="1">
      <c r="A338" s="3">
        <v>47</v>
      </c>
      <c r="B338" s="1" t="s">
        <v>695</v>
      </c>
      <c r="C338" s="3">
        <v>2002</v>
      </c>
      <c r="D338" s="35">
        <v>3004.86</v>
      </c>
    </row>
    <row r="339" spans="1:4" s="141" customFormat="1" ht="13.5" customHeight="1">
      <c r="A339" s="3">
        <v>48</v>
      </c>
      <c r="B339" s="1" t="s">
        <v>695</v>
      </c>
      <c r="C339" s="3">
        <v>2002</v>
      </c>
      <c r="D339" s="35">
        <v>3004.86</v>
      </c>
    </row>
    <row r="340" spans="1:4" s="141" customFormat="1" ht="13.5" customHeight="1">
      <c r="A340" s="3">
        <v>49</v>
      </c>
      <c r="B340" s="1" t="s">
        <v>695</v>
      </c>
      <c r="C340" s="3">
        <v>2002</v>
      </c>
      <c r="D340" s="35">
        <v>2978.02</v>
      </c>
    </row>
    <row r="341" spans="1:4" s="141" customFormat="1" ht="13.5" customHeight="1">
      <c r="A341" s="3">
        <v>50</v>
      </c>
      <c r="B341" s="1" t="s">
        <v>695</v>
      </c>
      <c r="C341" s="3">
        <v>2002</v>
      </c>
      <c r="D341" s="35">
        <v>2978.02</v>
      </c>
    </row>
    <row r="342" spans="1:4" s="141" customFormat="1" ht="13.5" customHeight="1">
      <c r="A342" s="3">
        <v>51</v>
      </c>
      <c r="B342" s="1" t="s">
        <v>695</v>
      </c>
      <c r="C342" s="3">
        <v>2002</v>
      </c>
      <c r="D342" s="35">
        <v>2978.02</v>
      </c>
    </row>
    <row r="343" spans="1:4" s="141" customFormat="1" ht="13.5" customHeight="1">
      <c r="A343" s="3">
        <v>52</v>
      </c>
      <c r="B343" s="1" t="s">
        <v>695</v>
      </c>
      <c r="C343" s="3">
        <v>2002</v>
      </c>
      <c r="D343" s="35">
        <v>2978.02</v>
      </c>
    </row>
    <row r="344" spans="1:4" s="141" customFormat="1" ht="13.5" customHeight="1">
      <c r="A344" s="3">
        <v>53</v>
      </c>
      <c r="B344" s="1" t="s">
        <v>695</v>
      </c>
      <c r="C344" s="3">
        <v>2002</v>
      </c>
      <c r="D344" s="35">
        <v>2978.02</v>
      </c>
    </row>
    <row r="345" spans="1:4" s="141" customFormat="1" ht="13.5" customHeight="1">
      <c r="A345" s="3">
        <v>54</v>
      </c>
      <c r="B345" s="1" t="s">
        <v>695</v>
      </c>
      <c r="C345" s="3">
        <v>2002</v>
      </c>
      <c r="D345" s="35">
        <v>3644.14</v>
      </c>
    </row>
    <row r="346" spans="1:4" s="141" customFormat="1" ht="13.5" customHeight="1">
      <c r="A346" s="3">
        <v>55</v>
      </c>
      <c r="B346" s="1" t="s">
        <v>695</v>
      </c>
      <c r="C346" s="3">
        <v>2002</v>
      </c>
      <c r="D346" s="35">
        <v>3644.14</v>
      </c>
    </row>
    <row r="347" spans="1:4" s="141" customFormat="1" ht="13.5" customHeight="1">
      <c r="A347" s="3">
        <v>56</v>
      </c>
      <c r="B347" s="1" t="s">
        <v>695</v>
      </c>
      <c r="C347" s="3">
        <v>2002</v>
      </c>
      <c r="D347" s="35">
        <v>2526.62</v>
      </c>
    </row>
    <row r="348" spans="1:4" s="141" customFormat="1" ht="13.5" customHeight="1">
      <c r="A348" s="3">
        <v>57</v>
      </c>
      <c r="B348" s="1" t="s">
        <v>695</v>
      </c>
      <c r="C348" s="3">
        <v>2002</v>
      </c>
      <c r="D348" s="35">
        <v>2526.62</v>
      </c>
    </row>
    <row r="349" spans="1:4" s="141" customFormat="1" ht="13.5" customHeight="1">
      <c r="A349" s="3">
        <v>58</v>
      </c>
      <c r="B349" s="1" t="s">
        <v>695</v>
      </c>
      <c r="C349" s="3">
        <v>2002</v>
      </c>
      <c r="D349" s="35">
        <v>2526.62</v>
      </c>
    </row>
    <row r="350" spans="1:4" s="141" customFormat="1" ht="13.5" customHeight="1">
      <c r="A350" s="3">
        <v>59</v>
      </c>
      <c r="B350" s="1" t="s">
        <v>695</v>
      </c>
      <c r="C350" s="3">
        <v>2002</v>
      </c>
      <c r="D350" s="35">
        <v>2526.62</v>
      </c>
    </row>
    <row r="351" spans="1:4" s="141" customFormat="1" ht="13.5" customHeight="1">
      <c r="A351" s="3">
        <v>60</v>
      </c>
      <c r="B351" s="1" t="s">
        <v>695</v>
      </c>
      <c r="C351" s="3">
        <v>2002</v>
      </c>
      <c r="D351" s="35">
        <v>2526.62</v>
      </c>
    </row>
    <row r="352" spans="1:4" s="141" customFormat="1" ht="13.5" customHeight="1">
      <c r="A352" s="3">
        <v>61</v>
      </c>
      <c r="B352" s="1" t="s">
        <v>695</v>
      </c>
      <c r="C352" s="3">
        <v>2002</v>
      </c>
      <c r="D352" s="35">
        <v>2526.62</v>
      </c>
    </row>
    <row r="353" spans="1:4" s="141" customFormat="1" ht="13.5" customHeight="1">
      <c r="A353" s="3">
        <v>62</v>
      </c>
      <c r="B353" s="1" t="s">
        <v>695</v>
      </c>
      <c r="C353" s="3">
        <v>2002</v>
      </c>
      <c r="D353" s="35">
        <v>2526.62</v>
      </c>
    </row>
    <row r="354" spans="1:4" s="141" customFormat="1" ht="13.5" customHeight="1">
      <c r="A354" s="3">
        <v>63</v>
      </c>
      <c r="B354" s="1" t="s">
        <v>695</v>
      </c>
      <c r="C354" s="3">
        <v>2002</v>
      </c>
      <c r="D354" s="35">
        <v>2526.62</v>
      </c>
    </row>
    <row r="355" spans="1:4" s="141" customFormat="1" ht="13.5" customHeight="1">
      <c r="A355" s="3">
        <v>64</v>
      </c>
      <c r="B355" s="1" t="s">
        <v>696</v>
      </c>
      <c r="C355" s="3">
        <v>2003</v>
      </c>
      <c r="D355" s="35">
        <v>94327.32</v>
      </c>
    </row>
    <row r="356" spans="1:4" s="141" customFormat="1" ht="13.5" customHeight="1">
      <c r="A356" s="3">
        <v>65</v>
      </c>
      <c r="B356" s="1" t="s">
        <v>679</v>
      </c>
      <c r="C356" s="3">
        <v>2003</v>
      </c>
      <c r="D356" s="35">
        <v>10077.2</v>
      </c>
    </row>
    <row r="357" spans="1:4" s="141" customFormat="1" ht="13.5" customHeight="1">
      <c r="A357" s="3">
        <v>66</v>
      </c>
      <c r="B357" s="1" t="s">
        <v>680</v>
      </c>
      <c r="C357" s="3">
        <v>2003</v>
      </c>
      <c r="D357" s="35">
        <v>10077.2</v>
      </c>
    </row>
    <row r="358" spans="1:4" s="141" customFormat="1" ht="13.5" customHeight="1">
      <c r="A358" s="3">
        <v>67</v>
      </c>
      <c r="B358" s="1" t="s">
        <v>697</v>
      </c>
      <c r="C358" s="3">
        <v>2003</v>
      </c>
      <c r="D358" s="35">
        <v>6834.44</v>
      </c>
    </row>
    <row r="359" spans="1:4" s="141" customFormat="1" ht="13.5" customHeight="1">
      <c r="A359" s="3">
        <v>68</v>
      </c>
      <c r="B359" s="1" t="s">
        <v>698</v>
      </c>
      <c r="C359" s="3">
        <v>2003</v>
      </c>
      <c r="D359" s="35">
        <v>6311.06</v>
      </c>
    </row>
    <row r="360" spans="1:4" s="141" customFormat="1" ht="13.5" customHeight="1">
      <c r="A360" s="3">
        <v>69</v>
      </c>
      <c r="B360" s="1" t="s">
        <v>698</v>
      </c>
      <c r="C360" s="3">
        <v>2003</v>
      </c>
      <c r="D360" s="35">
        <v>6311.06</v>
      </c>
    </row>
    <row r="361" spans="1:4" s="141" customFormat="1" ht="13.5" customHeight="1">
      <c r="A361" s="3">
        <v>70</v>
      </c>
      <c r="B361" s="1" t="s">
        <v>698</v>
      </c>
      <c r="C361" s="3">
        <v>2003</v>
      </c>
      <c r="D361" s="35">
        <v>6311.06</v>
      </c>
    </row>
    <row r="362" spans="1:4" s="141" customFormat="1" ht="13.5" customHeight="1">
      <c r="A362" s="3">
        <v>71</v>
      </c>
      <c r="B362" s="1" t="s">
        <v>698</v>
      </c>
      <c r="C362" s="3">
        <v>2003</v>
      </c>
      <c r="D362" s="35">
        <v>6311.06</v>
      </c>
    </row>
    <row r="363" spans="1:4" s="141" customFormat="1" ht="13.5" customHeight="1">
      <c r="A363" s="3">
        <v>72</v>
      </c>
      <c r="B363" s="1" t="s">
        <v>698</v>
      </c>
      <c r="C363" s="3">
        <v>2003</v>
      </c>
      <c r="D363" s="35">
        <v>6311.06</v>
      </c>
    </row>
    <row r="364" spans="1:4" s="141" customFormat="1" ht="13.5" customHeight="1">
      <c r="A364" s="3">
        <v>73</v>
      </c>
      <c r="B364" s="1" t="s">
        <v>698</v>
      </c>
      <c r="C364" s="3">
        <v>2003</v>
      </c>
      <c r="D364" s="35">
        <v>6311.06</v>
      </c>
    </row>
    <row r="365" spans="1:4" s="141" customFormat="1" ht="13.5" customHeight="1">
      <c r="A365" s="3">
        <v>74</v>
      </c>
      <c r="B365" s="1" t="s">
        <v>697</v>
      </c>
      <c r="C365" s="3">
        <v>2003</v>
      </c>
      <c r="D365" s="35">
        <v>6141.48</v>
      </c>
    </row>
    <row r="366" spans="1:4" s="141" customFormat="1" ht="13.5" customHeight="1">
      <c r="A366" s="3">
        <v>75</v>
      </c>
      <c r="B366" s="1" t="s">
        <v>699</v>
      </c>
      <c r="C366" s="3">
        <v>2004</v>
      </c>
      <c r="D366" s="35">
        <v>3638.04</v>
      </c>
    </row>
    <row r="367" spans="1:4" s="141" customFormat="1" ht="13.5" customHeight="1">
      <c r="A367" s="3">
        <v>76</v>
      </c>
      <c r="B367" s="1" t="s">
        <v>699</v>
      </c>
      <c r="C367" s="3">
        <v>2004</v>
      </c>
      <c r="D367" s="35">
        <v>3638.04</v>
      </c>
    </row>
    <row r="368" spans="1:4" s="141" customFormat="1" ht="13.5" customHeight="1">
      <c r="A368" s="3">
        <v>77</v>
      </c>
      <c r="B368" s="1" t="s">
        <v>699</v>
      </c>
      <c r="C368" s="3">
        <v>2004</v>
      </c>
      <c r="D368" s="35">
        <v>3638.04</v>
      </c>
    </row>
    <row r="369" spans="1:4" s="141" customFormat="1" ht="13.5" customHeight="1">
      <c r="A369" s="3">
        <v>78</v>
      </c>
      <c r="B369" s="1" t="s">
        <v>699</v>
      </c>
      <c r="C369" s="3">
        <v>2004</v>
      </c>
      <c r="D369" s="35">
        <v>3638.04</v>
      </c>
    </row>
    <row r="370" spans="1:4" s="141" customFormat="1" ht="13.5" customHeight="1">
      <c r="A370" s="3">
        <v>79</v>
      </c>
      <c r="B370" s="1" t="s">
        <v>699</v>
      </c>
      <c r="C370" s="3">
        <v>2004</v>
      </c>
      <c r="D370" s="35">
        <v>3638.04</v>
      </c>
    </row>
    <row r="371" spans="1:4" s="141" customFormat="1" ht="13.5" customHeight="1">
      <c r="A371" s="3">
        <v>80</v>
      </c>
      <c r="B371" s="1" t="s">
        <v>699</v>
      </c>
      <c r="C371" s="3">
        <v>2004</v>
      </c>
      <c r="D371" s="35">
        <v>3638.04</v>
      </c>
    </row>
    <row r="372" spans="1:4" s="141" customFormat="1" ht="13.5" customHeight="1">
      <c r="A372" s="3">
        <v>81</v>
      </c>
      <c r="B372" s="1" t="s">
        <v>699</v>
      </c>
      <c r="C372" s="3">
        <v>2004</v>
      </c>
      <c r="D372" s="35">
        <v>3638.04</v>
      </c>
    </row>
    <row r="373" spans="1:4" s="141" customFormat="1" ht="13.5" customHeight="1">
      <c r="A373" s="3">
        <v>82</v>
      </c>
      <c r="B373" s="1" t="s">
        <v>699</v>
      </c>
      <c r="C373" s="3">
        <v>2004</v>
      </c>
      <c r="D373" s="35">
        <v>3638.04</v>
      </c>
    </row>
    <row r="374" spans="1:4" s="141" customFormat="1" ht="13.5" customHeight="1">
      <c r="A374" s="3">
        <v>83</v>
      </c>
      <c r="B374" s="1" t="s">
        <v>699</v>
      </c>
      <c r="C374" s="3">
        <v>2004</v>
      </c>
      <c r="D374" s="35">
        <v>3638.04</v>
      </c>
    </row>
    <row r="375" spans="1:4" s="141" customFormat="1" ht="13.5" customHeight="1">
      <c r="A375" s="3">
        <v>84</v>
      </c>
      <c r="B375" s="1" t="s">
        <v>700</v>
      </c>
      <c r="C375" s="3">
        <v>2004</v>
      </c>
      <c r="D375" s="35">
        <v>4459.1</v>
      </c>
    </row>
    <row r="376" spans="1:4" s="141" customFormat="1" ht="13.5" customHeight="1">
      <c r="A376" s="3">
        <v>85</v>
      </c>
      <c r="B376" s="1" t="s">
        <v>700</v>
      </c>
      <c r="C376" s="3">
        <v>2004</v>
      </c>
      <c r="D376" s="35">
        <v>4459.1</v>
      </c>
    </row>
    <row r="377" spans="1:4" s="141" customFormat="1" ht="13.5" customHeight="1">
      <c r="A377" s="3">
        <v>86</v>
      </c>
      <c r="B377" s="1" t="s">
        <v>699</v>
      </c>
      <c r="C377" s="3">
        <v>2004</v>
      </c>
      <c r="D377" s="35">
        <v>3638.04</v>
      </c>
    </row>
    <row r="378" spans="1:4" s="141" customFormat="1" ht="13.5" customHeight="1">
      <c r="A378" s="3">
        <v>87</v>
      </c>
      <c r="B378" s="1" t="s">
        <v>700</v>
      </c>
      <c r="C378" s="3">
        <v>2004</v>
      </c>
      <c r="D378" s="35">
        <v>4459.1</v>
      </c>
    </row>
    <row r="379" spans="1:4" s="141" customFormat="1" ht="13.5" customHeight="1">
      <c r="A379" s="3">
        <v>88</v>
      </c>
      <c r="B379" s="1" t="s">
        <v>699</v>
      </c>
      <c r="C379" s="3">
        <v>2004</v>
      </c>
      <c r="D379" s="35">
        <v>3638.04</v>
      </c>
    </row>
    <row r="380" spans="1:4" s="141" customFormat="1" ht="13.5" customHeight="1">
      <c r="A380" s="3">
        <v>89</v>
      </c>
      <c r="B380" s="1" t="s">
        <v>699</v>
      </c>
      <c r="C380" s="3">
        <v>2004</v>
      </c>
      <c r="D380" s="35">
        <v>3638.04</v>
      </c>
    </row>
    <row r="381" spans="1:4" s="141" customFormat="1" ht="13.5" customHeight="1">
      <c r="A381" s="3">
        <v>90</v>
      </c>
      <c r="B381" s="1" t="s">
        <v>699</v>
      </c>
      <c r="C381" s="3">
        <v>2004</v>
      </c>
      <c r="D381" s="35">
        <v>3638.04</v>
      </c>
    </row>
    <row r="382" spans="1:4" s="141" customFormat="1" ht="13.5" customHeight="1">
      <c r="A382" s="3">
        <v>91</v>
      </c>
      <c r="B382" s="1" t="s">
        <v>700</v>
      </c>
      <c r="C382" s="3">
        <v>2004</v>
      </c>
      <c r="D382" s="35">
        <v>4459.1</v>
      </c>
    </row>
    <row r="383" spans="1:4" s="141" customFormat="1" ht="13.5" customHeight="1">
      <c r="A383" s="3">
        <v>92</v>
      </c>
      <c r="B383" s="1" t="s">
        <v>700</v>
      </c>
      <c r="C383" s="3">
        <v>2004</v>
      </c>
      <c r="D383" s="35">
        <v>4459.1</v>
      </c>
    </row>
    <row r="384" spans="1:4" s="141" customFormat="1" ht="13.5" customHeight="1">
      <c r="A384" s="3">
        <v>93</v>
      </c>
      <c r="B384" s="1" t="s">
        <v>700</v>
      </c>
      <c r="C384" s="3">
        <v>2004</v>
      </c>
      <c r="D384" s="35">
        <v>4459.1</v>
      </c>
    </row>
    <row r="385" spans="1:4" s="141" customFormat="1" ht="13.5" customHeight="1">
      <c r="A385" s="3">
        <v>94</v>
      </c>
      <c r="B385" s="1" t="s">
        <v>701</v>
      </c>
      <c r="C385" s="3">
        <v>2004</v>
      </c>
      <c r="D385" s="35">
        <v>2718.89</v>
      </c>
    </row>
    <row r="386" spans="1:4" s="141" customFormat="1" ht="13.5" customHeight="1">
      <c r="A386" s="3">
        <v>95</v>
      </c>
      <c r="B386" s="1" t="s">
        <v>702</v>
      </c>
      <c r="C386" s="3">
        <v>2005</v>
      </c>
      <c r="D386" s="35">
        <v>3248.98</v>
      </c>
    </row>
    <row r="387" spans="1:4" s="141" customFormat="1" ht="13.5" customHeight="1">
      <c r="A387" s="3">
        <v>96</v>
      </c>
      <c r="B387" s="1" t="s">
        <v>678</v>
      </c>
      <c r="C387" s="3">
        <v>2002</v>
      </c>
      <c r="D387" s="35">
        <v>5244.78</v>
      </c>
    </row>
    <row r="388" spans="1:4" s="141" customFormat="1" ht="13.5" customHeight="1">
      <c r="A388" s="3">
        <v>97</v>
      </c>
      <c r="B388" s="1" t="s">
        <v>703</v>
      </c>
      <c r="C388" s="3">
        <v>2003</v>
      </c>
      <c r="D388" s="35">
        <v>3048.78</v>
      </c>
    </row>
    <row r="389" spans="1:4" s="141" customFormat="1" ht="13.5" customHeight="1">
      <c r="A389" s="3">
        <v>98</v>
      </c>
      <c r="B389" s="1" t="s">
        <v>703</v>
      </c>
      <c r="C389" s="3">
        <v>2003</v>
      </c>
      <c r="D389" s="35">
        <v>3048.78</v>
      </c>
    </row>
    <row r="390" spans="1:4" s="141" customFormat="1" ht="13.5" customHeight="1">
      <c r="A390" s="3">
        <v>99</v>
      </c>
      <c r="B390" s="1" t="s">
        <v>704</v>
      </c>
      <c r="C390" s="3">
        <v>2000</v>
      </c>
      <c r="D390" s="35">
        <v>2198.06</v>
      </c>
    </row>
    <row r="391" spans="1:4" s="141" customFormat="1" ht="13.5" customHeight="1">
      <c r="A391" s="3">
        <v>100</v>
      </c>
      <c r="B391" s="1" t="s">
        <v>705</v>
      </c>
      <c r="C391" s="3">
        <v>2000</v>
      </c>
      <c r="D391" s="35">
        <v>810.27</v>
      </c>
    </row>
    <row r="392" spans="1:4" s="141" customFormat="1" ht="13.5" customHeight="1">
      <c r="A392" s="3">
        <v>101</v>
      </c>
      <c r="B392" s="1" t="s">
        <v>705</v>
      </c>
      <c r="C392" s="3">
        <v>2000</v>
      </c>
      <c r="D392" s="35">
        <v>810.27</v>
      </c>
    </row>
    <row r="393" spans="1:4" s="141" customFormat="1" ht="13.5" customHeight="1">
      <c r="A393" s="3">
        <v>102</v>
      </c>
      <c r="B393" s="1" t="s">
        <v>706</v>
      </c>
      <c r="C393" s="3">
        <v>2000</v>
      </c>
      <c r="D393" s="35">
        <v>1079.7</v>
      </c>
    </row>
    <row r="394" spans="1:4" s="141" customFormat="1" ht="13.5" customHeight="1">
      <c r="A394" s="3">
        <v>103</v>
      </c>
      <c r="B394" s="1" t="s">
        <v>706</v>
      </c>
      <c r="C394" s="3">
        <v>2000</v>
      </c>
      <c r="D394" s="35">
        <v>1079.7</v>
      </c>
    </row>
    <row r="395" spans="1:4" s="141" customFormat="1" ht="13.5" customHeight="1">
      <c r="A395" s="3">
        <v>104</v>
      </c>
      <c r="B395" s="1" t="s">
        <v>707</v>
      </c>
      <c r="C395" s="3">
        <v>2000</v>
      </c>
      <c r="D395" s="35">
        <v>463.6</v>
      </c>
    </row>
    <row r="396" spans="1:4" s="141" customFormat="1" ht="13.5" customHeight="1">
      <c r="A396" s="3">
        <v>105</v>
      </c>
      <c r="B396" s="1" t="s">
        <v>708</v>
      </c>
      <c r="C396" s="3">
        <v>2001</v>
      </c>
      <c r="D396" s="35">
        <v>542.9</v>
      </c>
    </row>
    <row r="397" spans="1:4" s="141" customFormat="1" ht="13.5" customHeight="1">
      <c r="A397" s="3">
        <v>106</v>
      </c>
      <c r="B397" s="1" t="s">
        <v>708</v>
      </c>
      <c r="C397" s="3">
        <v>2001</v>
      </c>
      <c r="D397" s="35">
        <v>542.9</v>
      </c>
    </row>
    <row r="398" spans="1:4" s="141" customFormat="1" ht="13.5" customHeight="1">
      <c r="A398" s="3">
        <v>107</v>
      </c>
      <c r="B398" s="1" t="s">
        <v>708</v>
      </c>
      <c r="C398" s="3">
        <v>2001</v>
      </c>
      <c r="D398" s="35">
        <v>542.9</v>
      </c>
    </row>
    <row r="399" spans="1:4" s="141" customFormat="1" ht="13.5" customHeight="1">
      <c r="A399" s="3">
        <v>108</v>
      </c>
      <c r="B399" s="1" t="s">
        <v>709</v>
      </c>
      <c r="C399" s="3">
        <v>2001</v>
      </c>
      <c r="D399" s="35">
        <v>662.46</v>
      </c>
    </row>
    <row r="400" spans="1:4" s="141" customFormat="1" ht="13.5" customHeight="1">
      <c r="A400" s="3">
        <v>109</v>
      </c>
      <c r="B400" s="1" t="s">
        <v>710</v>
      </c>
      <c r="C400" s="3">
        <v>2001</v>
      </c>
      <c r="D400" s="35">
        <v>1167.54</v>
      </c>
    </row>
    <row r="401" spans="1:4" s="141" customFormat="1" ht="13.5" customHeight="1">
      <c r="A401" s="3">
        <v>110</v>
      </c>
      <c r="B401" s="1" t="s">
        <v>711</v>
      </c>
      <c r="C401" s="3">
        <v>2002</v>
      </c>
      <c r="D401" s="35">
        <v>756.4</v>
      </c>
    </row>
    <row r="402" spans="1:4" s="141" customFormat="1" ht="13.5" customHeight="1">
      <c r="A402" s="3">
        <v>111</v>
      </c>
      <c r="B402" s="1" t="s">
        <v>712</v>
      </c>
      <c r="C402" s="3">
        <v>2002</v>
      </c>
      <c r="D402" s="35">
        <v>841.8</v>
      </c>
    </row>
    <row r="403" spans="1:4" s="141" customFormat="1" ht="13.5" customHeight="1">
      <c r="A403" s="3">
        <v>112</v>
      </c>
      <c r="B403" s="1" t="s">
        <v>713</v>
      </c>
      <c r="C403" s="3">
        <v>2003</v>
      </c>
      <c r="D403" s="35">
        <v>1266.36</v>
      </c>
    </row>
    <row r="404" spans="1:4" s="141" customFormat="1" ht="13.5" customHeight="1">
      <c r="A404" s="3">
        <v>113</v>
      </c>
      <c r="B404" s="1" t="s">
        <v>714</v>
      </c>
      <c r="C404" s="3">
        <v>2003</v>
      </c>
      <c r="D404" s="35">
        <v>1387.14</v>
      </c>
    </row>
    <row r="405" spans="1:4" s="141" customFormat="1" ht="13.5" customHeight="1">
      <c r="A405" s="3">
        <v>114</v>
      </c>
      <c r="B405" s="1" t="s">
        <v>715</v>
      </c>
      <c r="C405" s="3">
        <v>2004</v>
      </c>
      <c r="D405" s="35">
        <v>1076</v>
      </c>
    </row>
    <row r="406" spans="1:4" s="141" customFormat="1" ht="13.5" customHeight="1">
      <c r="A406" s="3">
        <v>115</v>
      </c>
      <c r="B406" s="1" t="s">
        <v>715</v>
      </c>
      <c r="C406" s="3">
        <v>2004</v>
      </c>
      <c r="D406" s="35">
        <v>1076</v>
      </c>
    </row>
    <row r="407" spans="1:4" s="141" customFormat="1" ht="13.5" customHeight="1">
      <c r="A407" s="3">
        <v>116</v>
      </c>
      <c r="B407" s="1" t="s">
        <v>715</v>
      </c>
      <c r="C407" s="3">
        <v>2004</v>
      </c>
      <c r="D407" s="35">
        <v>1076</v>
      </c>
    </row>
    <row r="408" spans="1:4" s="141" customFormat="1" ht="13.5" customHeight="1">
      <c r="A408" s="3">
        <v>117</v>
      </c>
      <c r="B408" s="1" t="s">
        <v>715</v>
      </c>
      <c r="C408" s="3">
        <v>2004</v>
      </c>
      <c r="D408" s="35">
        <v>1076</v>
      </c>
    </row>
    <row r="409" spans="1:4" s="141" customFormat="1" ht="13.5" customHeight="1">
      <c r="A409" s="3">
        <v>118</v>
      </c>
      <c r="B409" s="1" t="s">
        <v>716</v>
      </c>
      <c r="C409" s="3">
        <v>2004</v>
      </c>
      <c r="D409" s="35">
        <v>2470.5</v>
      </c>
    </row>
    <row r="410" spans="1:4" s="141" customFormat="1" ht="13.5" customHeight="1">
      <c r="A410" s="3">
        <v>119</v>
      </c>
      <c r="B410" s="1" t="s">
        <v>717</v>
      </c>
      <c r="C410" s="3">
        <v>2004</v>
      </c>
      <c r="D410" s="35">
        <v>1244.4</v>
      </c>
    </row>
    <row r="411" spans="1:4" s="141" customFormat="1" ht="13.5" customHeight="1">
      <c r="A411" s="3">
        <v>120</v>
      </c>
      <c r="B411" s="1" t="s">
        <v>717</v>
      </c>
      <c r="C411" s="3">
        <v>2004</v>
      </c>
      <c r="D411" s="35">
        <v>1244.4</v>
      </c>
    </row>
    <row r="412" spans="1:4" s="141" customFormat="1" ht="13.5" customHeight="1">
      <c r="A412" s="3">
        <v>121</v>
      </c>
      <c r="B412" s="1" t="s">
        <v>717</v>
      </c>
      <c r="C412" s="3">
        <v>2004</v>
      </c>
      <c r="D412" s="35">
        <v>1244.4</v>
      </c>
    </row>
    <row r="413" spans="1:4" s="141" customFormat="1" ht="13.5" customHeight="1">
      <c r="A413" s="3">
        <v>122</v>
      </c>
      <c r="B413" s="1" t="s">
        <v>718</v>
      </c>
      <c r="C413" s="3">
        <v>2004</v>
      </c>
      <c r="D413" s="35">
        <v>1581.12</v>
      </c>
    </row>
    <row r="414" spans="1:4" s="141" customFormat="1" ht="13.5" customHeight="1">
      <c r="A414" s="3">
        <v>123</v>
      </c>
      <c r="B414" s="1" t="s">
        <v>718</v>
      </c>
      <c r="C414" s="3">
        <v>2004</v>
      </c>
      <c r="D414" s="35">
        <v>1581.12</v>
      </c>
    </row>
    <row r="415" spans="1:4" s="141" customFormat="1" ht="13.5" customHeight="1">
      <c r="A415" s="3">
        <v>124</v>
      </c>
      <c r="B415" s="1" t="s">
        <v>718</v>
      </c>
      <c r="C415" s="3">
        <v>2004</v>
      </c>
      <c r="D415" s="35">
        <v>1581.12</v>
      </c>
    </row>
    <row r="416" spans="1:4" s="141" customFormat="1" ht="13.5" customHeight="1">
      <c r="A416" s="3">
        <v>125</v>
      </c>
      <c r="B416" s="1" t="s">
        <v>719</v>
      </c>
      <c r="C416" s="3">
        <v>2004</v>
      </c>
      <c r="D416" s="35">
        <v>1804.38</v>
      </c>
    </row>
    <row r="417" spans="1:4" s="141" customFormat="1" ht="13.5" customHeight="1">
      <c r="A417" s="3">
        <v>126</v>
      </c>
      <c r="B417" s="1" t="s">
        <v>718</v>
      </c>
      <c r="C417" s="3">
        <v>2004</v>
      </c>
      <c r="D417" s="35">
        <v>1581.12</v>
      </c>
    </row>
    <row r="418" spans="1:4" s="141" customFormat="1" ht="13.5" customHeight="1">
      <c r="A418" s="3">
        <v>127</v>
      </c>
      <c r="B418" s="1" t="s">
        <v>718</v>
      </c>
      <c r="C418" s="3">
        <v>2004</v>
      </c>
      <c r="D418" s="35">
        <v>1581.12</v>
      </c>
    </row>
    <row r="419" spans="1:4" s="141" customFormat="1" ht="13.5" customHeight="1">
      <c r="A419" s="3">
        <v>128</v>
      </c>
      <c r="B419" s="1" t="s">
        <v>718</v>
      </c>
      <c r="C419" s="3">
        <v>2004</v>
      </c>
      <c r="D419" s="35">
        <v>1581.12</v>
      </c>
    </row>
    <row r="420" spans="1:4" s="141" customFormat="1" ht="13.5" customHeight="1">
      <c r="A420" s="3">
        <v>129</v>
      </c>
      <c r="B420" s="1" t="s">
        <v>718</v>
      </c>
      <c r="C420" s="3">
        <v>2004</v>
      </c>
      <c r="D420" s="35">
        <v>1581.12</v>
      </c>
    </row>
    <row r="421" spans="1:4" s="141" customFormat="1" ht="13.5" customHeight="1">
      <c r="A421" s="3">
        <v>130</v>
      </c>
      <c r="B421" s="1" t="s">
        <v>720</v>
      </c>
      <c r="C421" s="3">
        <v>2004</v>
      </c>
      <c r="D421" s="35">
        <v>735.81</v>
      </c>
    </row>
    <row r="422" spans="1:4" s="141" customFormat="1" ht="13.5" customHeight="1">
      <c r="A422" s="3">
        <v>131</v>
      </c>
      <c r="B422" s="1" t="s">
        <v>721</v>
      </c>
      <c r="C422" s="3">
        <v>2000</v>
      </c>
      <c r="D422" s="35">
        <v>6229.61</v>
      </c>
    </row>
    <row r="423" spans="1:4" s="141" customFormat="1" ht="13.5" customHeight="1">
      <c r="A423" s="3">
        <v>132</v>
      </c>
      <c r="B423" s="1" t="s">
        <v>835</v>
      </c>
      <c r="C423" s="3">
        <v>2005</v>
      </c>
      <c r="D423" s="35">
        <v>3500</v>
      </c>
    </row>
    <row r="424" spans="1:4" s="141" customFormat="1" ht="13.5" customHeight="1">
      <c r="A424" s="3">
        <v>133</v>
      </c>
      <c r="B424" s="1" t="s">
        <v>835</v>
      </c>
      <c r="C424" s="3">
        <v>2005</v>
      </c>
      <c r="D424" s="35">
        <v>3500</v>
      </c>
    </row>
    <row r="425" spans="1:4" s="141" customFormat="1" ht="13.5" customHeight="1">
      <c r="A425" s="3">
        <v>134</v>
      </c>
      <c r="B425" s="1" t="s">
        <v>835</v>
      </c>
      <c r="C425" s="3">
        <v>2005</v>
      </c>
      <c r="D425" s="35">
        <v>3500</v>
      </c>
    </row>
    <row r="426" spans="1:4" s="141" customFormat="1" ht="13.5" customHeight="1">
      <c r="A426" s="3">
        <v>135</v>
      </c>
      <c r="B426" s="1" t="s">
        <v>835</v>
      </c>
      <c r="C426" s="3">
        <v>2005</v>
      </c>
      <c r="D426" s="35">
        <v>3500</v>
      </c>
    </row>
    <row r="427" spans="1:4" s="141" customFormat="1" ht="13.5" customHeight="1">
      <c r="A427" s="3">
        <v>136</v>
      </c>
      <c r="B427" s="1" t="s">
        <v>835</v>
      </c>
      <c r="C427" s="3">
        <v>2005</v>
      </c>
      <c r="D427" s="35">
        <v>3500</v>
      </c>
    </row>
    <row r="428" spans="1:4" s="141" customFormat="1" ht="13.5" customHeight="1">
      <c r="A428" s="3">
        <v>137</v>
      </c>
      <c r="B428" s="1" t="s">
        <v>836</v>
      </c>
      <c r="C428" s="3">
        <v>2005</v>
      </c>
      <c r="D428" s="35">
        <v>2200</v>
      </c>
    </row>
    <row r="429" spans="1:4" s="141" customFormat="1" ht="13.5" customHeight="1">
      <c r="A429" s="3">
        <v>138</v>
      </c>
      <c r="B429" s="1" t="s">
        <v>837</v>
      </c>
      <c r="C429" s="3">
        <v>2005</v>
      </c>
      <c r="D429" s="35">
        <v>2000</v>
      </c>
    </row>
    <row r="430" spans="1:4" s="141" customFormat="1" ht="13.5" customHeight="1">
      <c r="A430" s="177" t="s">
        <v>5</v>
      </c>
      <c r="B430" s="177"/>
      <c r="C430" s="3"/>
      <c r="D430" s="66">
        <f>SUM(D292:D429)</f>
        <v>529576.5199999996</v>
      </c>
    </row>
    <row r="431" spans="1:4" s="163" customFormat="1" ht="13.5" customHeight="1">
      <c r="A431" s="174" t="s">
        <v>839</v>
      </c>
      <c r="B431" s="175"/>
      <c r="C431" s="175"/>
      <c r="D431" s="176"/>
    </row>
    <row r="432" spans="1:4" s="163" customFormat="1" ht="13.5" customHeight="1">
      <c r="A432" s="2">
        <v>1</v>
      </c>
      <c r="B432" s="19" t="s">
        <v>522</v>
      </c>
      <c r="C432" s="19">
        <v>2004</v>
      </c>
      <c r="D432" s="35">
        <v>1745.19</v>
      </c>
    </row>
    <row r="433" spans="1:4" s="163" customFormat="1" ht="13.5" customHeight="1">
      <c r="A433" s="3">
        <v>2</v>
      </c>
      <c r="B433" s="1" t="s">
        <v>842</v>
      </c>
      <c r="C433" s="1">
        <v>2004</v>
      </c>
      <c r="D433" s="35">
        <v>832.04</v>
      </c>
    </row>
    <row r="434" spans="1:4" s="163" customFormat="1" ht="13.5" customHeight="1">
      <c r="A434" s="3">
        <v>3</v>
      </c>
      <c r="B434" s="1" t="s">
        <v>379</v>
      </c>
      <c r="C434" s="1">
        <v>2004</v>
      </c>
      <c r="D434" s="35">
        <v>3168.36</v>
      </c>
    </row>
    <row r="435" spans="1:4" s="163" customFormat="1" ht="13.5" customHeight="1">
      <c r="A435" s="177" t="s">
        <v>5</v>
      </c>
      <c r="B435" s="177"/>
      <c r="C435" s="3"/>
      <c r="D435" s="66">
        <f>SUM(D432:D434)</f>
        <v>5745.59</v>
      </c>
    </row>
    <row r="436" spans="1:4" s="163" customFormat="1" ht="13.5" customHeight="1">
      <c r="A436" s="161"/>
      <c r="B436" s="162"/>
      <c r="C436" s="161"/>
      <c r="D436" s="161"/>
    </row>
    <row r="437" spans="1:4" s="163" customFormat="1" ht="13.5" customHeight="1">
      <c r="A437" s="192" t="s">
        <v>838</v>
      </c>
      <c r="B437" s="193"/>
      <c r="C437" s="193"/>
      <c r="D437" s="193"/>
    </row>
    <row r="438" spans="1:4" s="167" customFormat="1" ht="12.75">
      <c r="A438" s="164"/>
      <c r="B438" s="162"/>
      <c r="C438" s="165"/>
      <c r="D438" s="166"/>
    </row>
    <row r="439" spans="1:4" ht="15" customHeight="1">
      <c r="A439" s="194" t="s">
        <v>34</v>
      </c>
      <c r="B439" s="195"/>
      <c r="C439" s="195"/>
      <c r="D439" s="196"/>
    </row>
    <row r="440" spans="1:4" ht="25.5">
      <c r="A440" s="4" t="s">
        <v>7</v>
      </c>
      <c r="B440" s="4" t="s">
        <v>30</v>
      </c>
      <c r="C440" s="4" t="s">
        <v>31</v>
      </c>
      <c r="D440" s="4" t="s">
        <v>32</v>
      </c>
    </row>
    <row r="441" spans="1:4" ht="12.75" customHeight="1">
      <c r="A441" s="174" t="s">
        <v>1</v>
      </c>
      <c r="B441" s="175"/>
      <c r="C441" s="175"/>
      <c r="D441" s="176"/>
    </row>
    <row r="442" spans="1:252" ht="12.75">
      <c r="A442" s="2">
        <v>1</v>
      </c>
      <c r="B442" s="19" t="s">
        <v>104</v>
      </c>
      <c r="C442" s="3" t="s">
        <v>397</v>
      </c>
      <c r="D442" s="135">
        <f>5737*2</f>
        <v>11474</v>
      </c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  <c r="EN442" s="59"/>
      <c r="EO442" s="59"/>
      <c r="EP442" s="59"/>
      <c r="EQ442" s="59"/>
      <c r="ER442" s="59"/>
      <c r="ES442" s="59"/>
      <c r="ET442" s="59"/>
      <c r="EU442" s="59"/>
      <c r="EV442" s="59"/>
      <c r="EW442" s="59"/>
      <c r="EX442" s="59"/>
      <c r="EY442" s="59"/>
      <c r="EZ442" s="59"/>
      <c r="FA442" s="59"/>
      <c r="FB442" s="59"/>
      <c r="FC442" s="59"/>
      <c r="FD442" s="59"/>
      <c r="FE442" s="59"/>
      <c r="FF442" s="59"/>
      <c r="FG442" s="59"/>
      <c r="FH442" s="59"/>
      <c r="FI442" s="59"/>
      <c r="FJ442" s="59"/>
      <c r="FK442" s="59"/>
      <c r="FL442" s="59"/>
      <c r="FM442" s="59"/>
      <c r="FN442" s="59"/>
      <c r="FO442" s="59"/>
      <c r="FP442" s="59"/>
      <c r="FQ442" s="59"/>
      <c r="FR442" s="59"/>
      <c r="FS442" s="59"/>
      <c r="FT442" s="59"/>
      <c r="FU442" s="59"/>
      <c r="FV442" s="59"/>
      <c r="FW442" s="59"/>
      <c r="FX442" s="59"/>
      <c r="FY442" s="59"/>
      <c r="FZ442" s="59"/>
      <c r="GA442" s="59"/>
      <c r="GB442" s="59"/>
      <c r="GC442" s="59"/>
      <c r="GD442" s="59"/>
      <c r="GE442" s="59"/>
      <c r="GF442" s="59"/>
      <c r="GG442" s="59"/>
      <c r="GH442" s="59"/>
      <c r="GI442" s="59"/>
      <c r="GJ442" s="59"/>
      <c r="GK442" s="59"/>
      <c r="GL442" s="59"/>
      <c r="GM442" s="59"/>
      <c r="GN442" s="59"/>
      <c r="GO442" s="59"/>
      <c r="GP442" s="59"/>
      <c r="GQ442" s="59"/>
      <c r="GR442" s="59"/>
      <c r="GS442" s="59"/>
      <c r="GT442" s="59"/>
      <c r="GU442" s="59"/>
      <c r="GV442" s="59"/>
      <c r="GW442" s="59"/>
      <c r="GX442" s="59"/>
      <c r="GY442" s="59"/>
      <c r="GZ442" s="59"/>
      <c r="HA442" s="59"/>
      <c r="HB442" s="59"/>
      <c r="HC442" s="59"/>
      <c r="HD442" s="59"/>
      <c r="HE442" s="59"/>
      <c r="HF442" s="59"/>
      <c r="HG442" s="59"/>
      <c r="HH442" s="59"/>
      <c r="HI442" s="59"/>
      <c r="HJ442" s="59"/>
      <c r="HK442" s="59"/>
      <c r="HL442" s="59"/>
      <c r="HM442" s="59"/>
      <c r="HN442" s="59"/>
      <c r="HO442" s="59"/>
      <c r="HP442" s="59"/>
      <c r="HQ442" s="59"/>
      <c r="HR442" s="59"/>
      <c r="HS442" s="59"/>
      <c r="HT442" s="59"/>
      <c r="HU442" s="59"/>
      <c r="HV442" s="59"/>
      <c r="HW442" s="59"/>
      <c r="HX442" s="59"/>
      <c r="HY442" s="59"/>
      <c r="HZ442" s="59"/>
      <c r="IA442" s="59"/>
      <c r="IB442" s="59"/>
      <c r="IC442" s="59"/>
      <c r="ID442" s="59"/>
      <c r="IE442" s="59"/>
      <c r="IF442" s="59"/>
      <c r="IG442" s="59"/>
      <c r="IH442" s="59"/>
      <c r="II442" s="59"/>
      <c r="IJ442" s="59"/>
      <c r="IK442" s="59"/>
      <c r="IL442" s="59"/>
      <c r="IM442" s="59"/>
      <c r="IN442" s="59"/>
      <c r="IO442" s="59"/>
      <c r="IP442" s="59"/>
      <c r="IQ442" s="59"/>
      <c r="IR442" s="59"/>
    </row>
    <row r="443" spans="1:252" ht="12.75">
      <c r="A443" s="3">
        <v>2</v>
      </c>
      <c r="B443" s="1" t="s">
        <v>102</v>
      </c>
      <c r="C443" s="3" t="s">
        <v>397</v>
      </c>
      <c r="D443" s="29">
        <v>499</v>
      </c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  <c r="EQ443" s="59"/>
      <c r="ER443" s="59"/>
      <c r="ES443" s="59"/>
      <c r="ET443" s="59"/>
      <c r="EU443" s="59"/>
      <c r="EV443" s="59"/>
      <c r="EW443" s="59"/>
      <c r="EX443" s="59"/>
      <c r="EY443" s="59"/>
      <c r="EZ443" s="59"/>
      <c r="FA443" s="59"/>
      <c r="FB443" s="59"/>
      <c r="FC443" s="59"/>
      <c r="FD443" s="59"/>
      <c r="FE443" s="59"/>
      <c r="FF443" s="59"/>
      <c r="FG443" s="59"/>
      <c r="FH443" s="59"/>
      <c r="FI443" s="59"/>
      <c r="FJ443" s="59"/>
      <c r="FK443" s="59"/>
      <c r="FL443" s="59"/>
      <c r="FM443" s="59"/>
      <c r="FN443" s="59"/>
      <c r="FO443" s="59"/>
      <c r="FP443" s="59"/>
      <c r="FQ443" s="59"/>
      <c r="FR443" s="59"/>
      <c r="FS443" s="59"/>
      <c r="FT443" s="59"/>
      <c r="FU443" s="59"/>
      <c r="FV443" s="59"/>
      <c r="FW443" s="59"/>
      <c r="FX443" s="59"/>
      <c r="FY443" s="59"/>
      <c r="FZ443" s="59"/>
      <c r="GA443" s="59"/>
      <c r="GB443" s="59"/>
      <c r="GC443" s="59"/>
      <c r="GD443" s="59"/>
      <c r="GE443" s="59"/>
      <c r="GF443" s="59"/>
      <c r="GG443" s="59"/>
      <c r="GH443" s="59"/>
      <c r="GI443" s="59"/>
      <c r="GJ443" s="59"/>
      <c r="GK443" s="59"/>
      <c r="GL443" s="59"/>
      <c r="GM443" s="59"/>
      <c r="GN443" s="59"/>
      <c r="GO443" s="59"/>
      <c r="GP443" s="59"/>
      <c r="GQ443" s="59"/>
      <c r="GR443" s="59"/>
      <c r="GS443" s="59"/>
      <c r="GT443" s="59"/>
      <c r="GU443" s="59"/>
      <c r="GV443" s="59"/>
      <c r="GW443" s="59"/>
      <c r="GX443" s="59"/>
      <c r="GY443" s="59"/>
      <c r="GZ443" s="59"/>
      <c r="HA443" s="59"/>
      <c r="HB443" s="59"/>
      <c r="HC443" s="59"/>
      <c r="HD443" s="59"/>
      <c r="HE443" s="59"/>
      <c r="HF443" s="59"/>
      <c r="HG443" s="59"/>
      <c r="HH443" s="59"/>
      <c r="HI443" s="59"/>
      <c r="HJ443" s="59"/>
      <c r="HK443" s="59"/>
      <c r="HL443" s="59"/>
      <c r="HM443" s="59"/>
      <c r="HN443" s="59"/>
      <c r="HO443" s="59"/>
      <c r="HP443" s="59"/>
      <c r="HQ443" s="59"/>
      <c r="HR443" s="59"/>
      <c r="HS443" s="59"/>
      <c r="HT443" s="59"/>
      <c r="HU443" s="59"/>
      <c r="HV443" s="59"/>
      <c r="HW443" s="59"/>
      <c r="HX443" s="59"/>
      <c r="HY443" s="59"/>
      <c r="HZ443" s="59"/>
      <c r="IA443" s="59"/>
      <c r="IB443" s="59"/>
      <c r="IC443" s="59"/>
      <c r="ID443" s="59"/>
      <c r="IE443" s="59"/>
      <c r="IF443" s="59"/>
      <c r="IG443" s="59"/>
      <c r="IH443" s="59"/>
      <c r="II443" s="59"/>
      <c r="IJ443" s="59"/>
      <c r="IK443" s="59"/>
      <c r="IL443" s="59"/>
      <c r="IM443" s="59"/>
      <c r="IN443" s="59"/>
      <c r="IO443" s="59"/>
      <c r="IP443" s="59"/>
      <c r="IQ443" s="59"/>
      <c r="IR443" s="59"/>
    </row>
    <row r="444" spans="1:252" ht="12.75">
      <c r="A444" s="3">
        <v>3</v>
      </c>
      <c r="B444" s="1" t="s">
        <v>103</v>
      </c>
      <c r="C444" s="3" t="s">
        <v>397</v>
      </c>
      <c r="D444" s="29">
        <v>1299</v>
      </c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  <c r="EN444" s="59"/>
      <c r="EO444" s="59"/>
      <c r="EP444" s="59"/>
      <c r="EQ444" s="59"/>
      <c r="ER444" s="59"/>
      <c r="ES444" s="59"/>
      <c r="ET444" s="59"/>
      <c r="EU444" s="59"/>
      <c r="EV444" s="59"/>
      <c r="EW444" s="59"/>
      <c r="EX444" s="59"/>
      <c r="EY444" s="59"/>
      <c r="EZ444" s="59"/>
      <c r="FA444" s="59"/>
      <c r="FB444" s="59"/>
      <c r="FC444" s="59"/>
      <c r="FD444" s="59"/>
      <c r="FE444" s="59"/>
      <c r="FF444" s="59"/>
      <c r="FG444" s="59"/>
      <c r="FH444" s="59"/>
      <c r="FI444" s="59"/>
      <c r="FJ444" s="59"/>
      <c r="FK444" s="59"/>
      <c r="FL444" s="59"/>
      <c r="FM444" s="59"/>
      <c r="FN444" s="59"/>
      <c r="FO444" s="59"/>
      <c r="FP444" s="59"/>
      <c r="FQ444" s="59"/>
      <c r="FR444" s="59"/>
      <c r="FS444" s="59"/>
      <c r="FT444" s="59"/>
      <c r="FU444" s="59"/>
      <c r="FV444" s="59"/>
      <c r="FW444" s="59"/>
      <c r="FX444" s="59"/>
      <c r="FY444" s="59"/>
      <c r="FZ444" s="59"/>
      <c r="GA444" s="59"/>
      <c r="GB444" s="59"/>
      <c r="GC444" s="59"/>
      <c r="GD444" s="59"/>
      <c r="GE444" s="59"/>
      <c r="GF444" s="59"/>
      <c r="GG444" s="59"/>
      <c r="GH444" s="59"/>
      <c r="GI444" s="59"/>
      <c r="GJ444" s="59"/>
      <c r="GK444" s="59"/>
      <c r="GL444" s="59"/>
      <c r="GM444" s="59"/>
      <c r="GN444" s="59"/>
      <c r="GO444" s="59"/>
      <c r="GP444" s="59"/>
      <c r="GQ444" s="59"/>
      <c r="GR444" s="59"/>
      <c r="GS444" s="59"/>
      <c r="GT444" s="59"/>
      <c r="GU444" s="59"/>
      <c r="GV444" s="59"/>
      <c r="GW444" s="59"/>
      <c r="GX444" s="59"/>
      <c r="GY444" s="59"/>
      <c r="GZ444" s="59"/>
      <c r="HA444" s="59"/>
      <c r="HB444" s="59"/>
      <c r="HC444" s="59"/>
      <c r="HD444" s="59"/>
      <c r="HE444" s="59"/>
      <c r="HF444" s="59"/>
      <c r="HG444" s="59"/>
      <c r="HH444" s="59"/>
      <c r="HI444" s="59"/>
      <c r="HJ444" s="59"/>
      <c r="HK444" s="59"/>
      <c r="HL444" s="59"/>
      <c r="HM444" s="59"/>
      <c r="HN444" s="59"/>
      <c r="HO444" s="59"/>
      <c r="HP444" s="59"/>
      <c r="HQ444" s="59"/>
      <c r="HR444" s="59"/>
      <c r="HS444" s="59"/>
      <c r="HT444" s="59"/>
      <c r="HU444" s="59"/>
      <c r="HV444" s="59"/>
      <c r="HW444" s="59"/>
      <c r="HX444" s="59"/>
      <c r="HY444" s="59"/>
      <c r="HZ444" s="59"/>
      <c r="IA444" s="59"/>
      <c r="IB444" s="59"/>
      <c r="IC444" s="59"/>
      <c r="ID444" s="59"/>
      <c r="IE444" s="59"/>
      <c r="IF444" s="59"/>
      <c r="IG444" s="59"/>
      <c r="IH444" s="59"/>
      <c r="II444" s="59"/>
      <c r="IJ444" s="59"/>
      <c r="IK444" s="59"/>
      <c r="IL444" s="59"/>
      <c r="IM444" s="59"/>
      <c r="IN444" s="59"/>
      <c r="IO444" s="59"/>
      <c r="IP444" s="59"/>
      <c r="IQ444" s="59"/>
      <c r="IR444" s="59"/>
    </row>
    <row r="445" spans="1:4" ht="12.75">
      <c r="A445" s="177" t="s">
        <v>5</v>
      </c>
      <c r="B445" s="177"/>
      <c r="C445" s="3"/>
      <c r="D445" s="66">
        <f>SUM(D442:D444)</f>
        <v>13272</v>
      </c>
    </row>
    <row r="446" spans="1:4" ht="12.75">
      <c r="A446" s="179" t="s">
        <v>338</v>
      </c>
      <c r="B446" s="179"/>
      <c r="C446" s="179"/>
      <c r="D446" s="179"/>
    </row>
    <row r="447" spans="1:4" ht="12.75">
      <c r="A447" s="64">
        <v>1</v>
      </c>
      <c r="B447" s="19" t="s">
        <v>362</v>
      </c>
      <c r="C447" s="2">
        <v>2004</v>
      </c>
      <c r="D447" s="28">
        <v>1426</v>
      </c>
    </row>
    <row r="448" spans="1:4" ht="12.75">
      <c r="A448" s="177" t="s">
        <v>5</v>
      </c>
      <c r="B448" s="177"/>
      <c r="C448" s="48"/>
      <c r="D448" s="118">
        <f>SUM(D447:D447)</f>
        <v>1426</v>
      </c>
    </row>
    <row r="449" spans="1:4" ht="12.75">
      <c r="A449" s="179" t="s">
        <v>381</v>
      </c>
      <c r="B449" s="179"/>
      <c r="C449" s="179"/>
      <c r="D449" s="179"/>
    </row>
    <row r="450" spans="1:4" ht="12.75">
      <c r="A450" s="3">
        <v>1</v>
      </c>
      <c r="B450" s="1" t="s">
        <v>396</v>
      </c>
      <c r="C450" s="3">
        <v>2003</v>
      </c>
      <c r="D450" s="29">
        <v>1005.99</v>
      </c>
    </row>
    <row r="451" spans="1:4" ht="12.75">
      <c r="A451" s="177" t="s">
        <v>5</v>
      </c>
      <c r="B451" s="177"/>
      <c r="C451" s="48"/>
      <c r="D451" s="97">
        <f>SUM(D450:D450)</f>
        <v>1005.99</v>
      </c>
    </row>
    <row r="452" spans="1:4" ht="12.75">
      <c r="A452" s="179" t="s">
        <v>446</v>
      </c>
      <c r="B452" s="179"/>
      <c r="C452" s="179"/>
      <c r="D452" s="179"/>
    </row>
    <row r="453" spans="1:4" ht="12.75">
      <c r="A453" s="3">
        <v>1</v>
      </c>
      <c r="B453" s="119" t="s">
        <v>444</v>
      </c>
      <c r="C453" s="2">
        <v>2004</v>
      </c>
      <c r="D453" s="29">
        <v>6508.48</v>
      </c>
    </row>
    <row r="454" spans="1:4" ht="12.75">
      <c r="A454" s="3">
        <v>2</v>
      </c>
      <c r="B454" s="120" t="s">
        <v>445</v>
      </c>
      <c r="C454" s="2">
        <v>2004</v>
      </c>
      <c r="D454" s="121">
        <v>4804.52</v>
      </c>
    </row>
    <row r="455" spans="1:4" ht="12.75">
      <c r="A455" s="183"/>
      <c r="B455" s="185"/>
      <c r="C455" s="48"/>
      <c r="D455" s="97">
        <f>SUM(D453:D454)</f>
        <v>11313</v>
      </c>
    </row>
    <row r="456" spans="1:4" ht="12.75">
      <c r="A456" s="179" t="s">
        <v>482</v>
      </c>
      <c r="B456" s="179"/>
      <c r="C456" s="179"/>
      <c r="D456" s="179"/>
    </row>
    <row r="457" spans="1:4" ht="12.75">
      <c r="A457" s="94">
        <v>1</v>
      </c>
      <c r="B457" s="1" t="s">
        <v>506</v>
      </c>
      <c r="C457" s="3">
        <v>2002</v>
      </c>
      <c r="D457" s="35">
        <v>11047.5</v>
      </c>
    </row>
    <row r="458" spans="1:4" ht="12.75">
      <c r="A458" s="190" t="s">
        <v>5</v>
      </c>
      <c r="B458" s="190"/>
      <c r="C458" s="63"/>
      <c r="D458" s="96">
        <f>SUM(D457)</f>
        <v>11047.5</v>
      </c>
    </row>
    <row r="459" spans="1:4" ht="12.75">
      <c r="A459" s="179" t="s">
        <v>525</v>
      </c>
      <c r="B459" s="179"/>
      <c r="C459" s="179"/>
      <c r="D459" s="179"/>
    </row>
    <row r="460" spans="1:4" ht="12.75">
      <c r="A460" s="2">
        <v>1</v>
      </c>
      <c r="B460" s="19" t="s">
        <v>567</v>
      </c>
      <c r="C460" s="2">
        <v>2001</v>
      </c>
      <c r="D460" s="29">
        <v>2200</v>
      </c>
    </row>
    <row r="461" spans="1:4" ht="12.75">
      <c r="A461" s="177" t="s">
        <v>5</v>
      </c>
      <c r="B461" s="177"/>
      <c r="C461" s="2"/>
      <c r="D461" s="97">
        <f>SUM(D460:D460)</f>
        <v>2200</v>
      </c>
    </row>
    <row r="462" spans="1:4" ht="12.75">
      <c r="A462" s="179" t="s">
        <v>527</v>
      </c>
      <c r="B462" s="179"/>
      <c r="C462" s="179"/>
      <c r="D462" s="179"/>
    </row>
    <row r="463" spans="1:4" ht="12.75">
      <c r="A463" s="3">
        <v>1</v>
      </c>
      <c r="B463" s="19" t="s">
        <v>650</v>
      </c>
      <c r="C463" s="2">
        <v>2003</v>
      </c>
      <c r="D463" s="29">
        <v>2038</v>
      </c>
    </row>
    <row r="464" spans="1:4" ht="12.75" customHeight="1">
      <c r="A464" s="183" t="s">
        <v>5</v>
      </c>
      <c r="B464" s="185"/>
      <c r="C464" s="48"/>
      <c r="D464" s="97">
        <f>SUM(D463:D463)</f>
        <v>2038</v>
      </c>
    </row>
    <row r="465" spans="1:4" ht="12.75">
      <c r="A465" s="179" t="s">
        <v>528</v>
      </c>
      <c r="B465" s="179"/>
      <c r="C465" s="179"/>
      <c r="D465" s="179"/>
    </row>
    <row r="466" spans="1:4" ht="12.75">
      <c r="A466" s="94">
        <v>1</v>
      </c>
      <c r="B466" s="1" t="s">
        <v>722</v>
      </c>
      <c r="C466" s="2">
        <v>2000</v>
      </c>
      <c r="D466" s="35">
        <v>8375.3</v>
      </c>
    </row>
    <row r="467" spans="1:4" ht="12.75">
      <c r="A467" s="94">
        <v>2</v>
      </c>
      <c r="B467" s="1" t="s">
        <v>723</v>
      </c>
      <c r="C467" s="2">
        <v>2002</v>
      </c>
      <c r="D467" s="35">
        <v>6810.04</v>
      </c>
    </row>
    <row r="468" spans="1:4" ht="12.75">
      <c r="A468" s="94">
        <v>3</v>
      </c>
      <c r="B468" s="1" t="s">
        <v>724</v>
      </c>
      <c r="C468" s="2">
        <v>2004</v>
      </c>
      <c r="D468" s="35">
        <v>7928.78</v>
      </c>
    </row>
    <row r="469" spans="1:4" ht="12.75">
      <c r="A469" s="94">
        <v>4</v>
      </c>
      <c r="B469" s="1" t="s">
        <v>725</v>
      </c>
      <c r="C469" s="2">
        <v>2003</v>
      </c>
      <c r="D469" s="35">
        <v>10723.8</v>
      </c>
    </row>
    <row r="470" spans="1:4" ht="12.75">
      <c r="A470" s="94">
        <v>5</v>
      </c>
      <c r="B470" s="1" t="s">
        <v>726</v>
      </c>
      <c r="C470" s="2">
        <v>2002</v>
      </c>
      <c r="D470" s="35">
        <v>1299</v>
      </c>
    </row>
    <row r="471" spans="1:4" ht="12.75">
      <c r="A471" s="94">
        <v>6</v>
      </c>
      <c r="B471" s="1" t="s">
        <v>727</v>
      </c>
      <c r="C471" s="2">
        <v>2004</v>
      </c>
      <c r="D471" s="35">
        <v>523.38</v>
      </c>
    </row>
    <row r="472" spans="1:4" ht="12.75">
      <c r="A472" s="94">
        <v>7</v>
      </c>
      <c r="B472" s="1" t="s">
        <v>727</v>
      </c>
      <c r="C472" s="2">
        <v>2004</v>
      </c>
      <c r="D472" s="35">
        <v>523.38</v>
      </c>
    </row>
    <row r="473" spans="1:4" ht="12.75">
      <c r="A473" s="94">
        <v>8</v>
      </c>
      <c r="B473" s="1" t="s">
        <v>727</v>
      </c>
      <c r="C473" s="2">
        <v>2004</v>
      </c>
      <c r="D473" s="35">
        <v>523.38</v>
      </c>
    </row>
    <row r="474" spans="1:4" ht="12.75">
      <c r="A474" s="94">
        <v>9</v>
      </c>
      <c r="B474" s="1" t="s">
        <v>727</v>
      </c>
      <c r="C474" s="2">
        <v>2004</v>
      </c>
      <c r="D474" s="35">
        <v>523.38</v>
      </c>
    </row>
    <row r="475" spans="1:4" ht="12.75">
      <c r="A475" s="94">
        <v>10</v>
      </c>
      <c r="B475" s="1" t="s">
        <v>727</v>
      </c>
      <c r="C475" s="2">
        <v>2004</v>
      </c>
      <c r="D475" s="35">
        <v>523.38</v>
      </c>
    </row>
    <row r="476" spans="1:4" ht="12.75">
      <c r="A476" s="177" t="s">
        <v>5</v>
      </c>
      <c r="B476" s="177"/>
      <c r="C476" s="48"/>
      <c r="D476" s="97">
        <f>SUM(D466:D475)</f>
        <v>37753.819999999985</v>
      </c>
    </row>
    <row r="477" spans="1:4" ht="12.75">
      <c r="A477" s="11"/>
      <c r="B477" s="11"/>
      <c r="C477" s="27"/>
      <c r="D477" s="11"/>
    </row>
    <row r="478" spans="1:4" ht="12.75">
      <c r="A478" s="11"/>
      <c r="B478" s="11"/>
      <c r="C478" s="27"/>
      <c r="D478" s="11"/>
    </row>
    <row r="479" spans="1:4" ht="12.75">
      <c r="A479" s="11"/>
      <c r="B479" s="11"/>
      <c r="C479" s="27"/>
      <c r="D479" s="11"/>
    </row>
    <row r="480" spans="1:4" ht="12.75">
      <c r="A480" s="11"/>
      <c r="B480" s="11"/>
      <c r="C480" s="27"/>
      <c r="D480" s="11"/>
    </row>
    <row r="481" spans="1:4" ht="12.75">
      <c r="A481" s="11"/>
      <c r="B481" s="11"/>
      <c r="C481" s="27"/>
      <c r="D481" s="11"/>
    </row>
    <row r="482" spans="1:4" ht="12.75">
      <c r="A482" s="11"/>
      <c r="B482" s="11"/>
      <c r="C482" s="27"/>
      <c r="D482" s="11"/>
    </row>
    <row r="483" spans="1:4" ht="12.75">
      <c r="A483" s="11"/>
      <c r="B483" s="11"/>
      <c r="C483" s="27"/>
      <c r="D483" s="11"/>
    </row>
    <row r="484" spans="1:4" ht="12.75">
      <c r="A484" s="11"/>
      <c r="B484" s="11"/>
      <c r="C484" s="27"/>
      <c r="D484" s="11"/>
    </row>
    <row r="485" spans="1:4" ht="12.75">
      <c r="A485" s="11"/>
      <c r="B485" s="11"/>
      <c r="C485" s="27"/>
      <c r="D485" s="11"/>
    </row>
    <row r="486" spans="1:4" ht="12.75">
      <c r="A486" s="11"/>
      <c r="B486" s="11"/>
      <c r="C486" s="27"/>
      <c r="D486" s="11"/>
    </row>
    <row r="487" spans="1:4" ht="12.75">
      <c r="A487" s="11"/>
      <c r="B487" s="11"/>
      <c r="C487" s="27"/>
      <c r="D487" s="11"/>
    </row>
    <row r="488" spans="1:4" ht="12.75">
      <c r="A488" s="11"/>
      <c r="B488" s="11"/>
      <c r="C488" s="27"/>
      <c r="D488" s="11"/>
    </row>
    <row r="489" spans="1:4" ht="12.75">
      <c r="A489" s="11"/>
      <c r="B489" s="11"/>
      <c r="C489" s="27"/>
      <c r="D489" s="11"/>
    </row>
    <row r="490" spans="1:4" ht="12.75">
      <c r="A490" s="11"/>
      <c r="B490" s="11"/>
      <c r="C490" s="27"/>
      <c r="D490" s="11"/>
    </row>
    <row r="491" spans="1:4" ht="12.75">
      <c r="A491" s="11"/>
      <c r="B491" s="11"/>
      <c r="C491" s="27"/>
      <c r="D491" s="11"/>
    </row>
    <row r="492" spans="1:4" ht="12.75">
      <c r="A492" s="11"/>
      <c r="B492" s="11"/>
      <c r="C492" s="27"/>
      <c r="D492" s="11"/>
    </row>
    <row r="493" spans="1:4" ht="12.75">
      <c r="A493" s="11"/>
      <c r="B493" s="11"/>
      <c r="C493" s="27"/>
      <c r="D493" s="11"/>
    </row>
    <row r="494" spans="1:4" ht="12.75">
      <c r="A494" s="11"/>
      <c r="B494" s="11"/>
      <c r="C494" s="27"/>
      <c r="D494" s="11"/>
    </row>
    <row r="495" spans="1:4" ht="12.75">
      <c r="A495" s="11"/>
      <c r="B495" s="11"/>
      <c r="C495" s="27"/>
      <c r="D495" s="11"/>
    </row>
    <row r="496" spans="1:4" ht="12.75">
      <c r="A496" s="11"/>
      <c r="B496" s="11"/>
      <c r="C496" s="27"/>
      <c r="D496" s="11"/>
    </row>
    <row r="497" spans="1:4" ht="12.75">
      <c r="A497" s="11"/>
      <c r="B497" s="11"/>
      <c r="C497" s="27"/>
      <c r="D497" s="11"/>
    </row>
    <row r="498" spans="1:4" ht="12.75">
      <c r="A498" s="11"/>
      <c r="B498" s="11"/>
      <c r="C498" s="27"/>
      <c r="D498" s="11"/>
    </row>
    <row r="499" spans="1:4" ht="12.75">
      <c r="A499" s="11"/>
      <c r="B499" s="11"/>
      <c r="C499" s="27"/>
      <c r="D499" s="11"/>
    </row>
    <row r="500" spans="1:4" ht="12.75">
      <c r="A500" s="11"/>
      <c r="B500" s="11"/>
      <c r="C500" s="27"/>
      <c r="D500" s="11"/>
    </row>
    <row r="501" spans="1:4" ht="12.75">
      <c r="A501" s="11"/>
      <c r="B501" s="11"/>
      <c r="C501" s="27"/>
      <c r="D501" s="11"/>
    </row>
    <row r="502" spans="1:4" ht="12.75">
      <c r="A502" s="11"/>
      <c r="B502" s="11"/>
      <c r="C502" s="27"/>
      <c r="D502" s="11"/>
    </row>
    <row r="503" spans="1:4" ht="12.75">
      <c r="A503" s="11"/>
      <c r="B503" s="11"/>
      <c r="C503" s="27"/>
      <c r="D503" s="11"/>
    </row>
    <row r="504" spans="1:4" ht="12.75">
      <c r="A504" s="11"/>
      <c r="B504" s="11"/>
      <c r="C504" s="27"/>
      <c r="D504" s="11"/>
    </row>
    <row r="505" spans="1:4" ht="12.75">
      <c r="A505" s="11"/>
      <c r="B505" s="11"/>
      <c r="C505" s="27"/>
      <c r="D505" s="11"/>
    </row>
    <row r="506" spans="1:4" ht="12.75">
      <c r="A506" s="11"/>
      <c r="B506" s="11"/>
      <c r="C506" s="27"/>
      <c r="D506" s="11"/>
    </row>
    <row r="507" spans="1:4" ht="12.75">
      <c r="A507" s="11"/>
      <c r="B507" s="11"/>
      <c r="C507" s="27"/>
      <c r="D507" s="11"/>
    </row>
    <row r="508" spans="1:4" ht="12.75">
      <c r="A508" s="11"/>
      <c r="B508" s="11"/>
      <c r="C508" s="27"/>
      <c r="D508" s="11"/>
    </row>
    <row r="509" spans="1:4" ht="12.75">
      <c r="A509" s="11"/>
      <c r="B509" s="11"/>
      <c r="C509" s="27"/>
      <c r="D509" s="11"/>
    </row>
    <row r="510" spans="1:4" ht="12.75">
      <c r="A510" s="11"/>
      <c r="B510" s="11"/>
      <c r="C510" s="27"/>
      <c r="D510" s="11"/>
    </row>
    <row r="511" spans="1:4" ht="12.75">
      <c r="A511" s="11"/>
      <c r="B511" s="11"/>
      <c r="C511" s="27"/>
      <c r="D511" s="11"/>
    </row>
    <row r="512" spans="1:4" ht="12.75">
      <c r="A512" s="11"/>
      <c r="B512" s="11"/>
      <c r="C512" s="27"/>
      <c r="D512" s="11"/>
    </row>
    <row r="513" spans="1:4" ht="12.75">
      <c r="A513" s="11"/>
      <c r="B513" s="11"/>
      <c r="C513" s="27"/>
      <c r="D513" s="11"/>
    </row>
    <row r="514" spans="1:4" ht="12.75">
      <c r="A514" s="11"/>
      <c r="B514" s="11"/>
      <c r="C514" s="27"/>
      <c r="D514" s="11"/>
    </row>
    <row r="515" spans="1:4" ht="12.75">
      <c r="A515" s="11"/>
      <c r="B515" s="11"/>
      <c r="C515" s="27"/>
      <c r="D515" s="11"/>
    </row>
    <row r="516" spans="1:4" ht="12.75">
      <c r="A516" s="11"/>
      <c r="B516" s="11"/>
      <c r="C516" s="27"/>
      <c r="D516" s="11"/>
    </row>
    <row r="517" spans="1:4" ht="12.75">
      <c r="A517" s="11"/>
      <c r="B517" s="11"/>
      <c r="C517" s="27"/>
      <c r="D517" s="11"/>
    </row>
    <row r="518" spans="1:4" ht="12.75">
      <c r="A518" s="11"/>
      <c r="B518" s="11"/>
      <c r="C518" s="27"/>
      <c r="D518" s="11"/>
    </row>
    <row r="519" spans="1:4" ht="12.75">
      <c r="A519" s="11"/>
      <c r="B519" s="11"/>
      <c r="C519" s="27"/>
      <c r="D519" s="11"/>
    </row>
    <row r="520" spans="1:4" ht="12.75">
      <c r="A520" s="11"/>
      <c r="B520" s="11"/>
      <c r="C520" s="27"/>
      <c r="D520" s="11"/>
    </row>
    <row r="521" spans="1:4" ht="12.75">
      <c r="A521" s="11"/>
      <c r="B521" s="11"/>
      <c r="C521" s="27"/>
      <c r="D521" s="11"/>
    </row>
    <row r="522" spans="1:4" ht="12.75">
      <c r="A522" s="11"/>
      <c r="B522" s="11"/>
      <c r="C522" s="27"/>
      <c r="D522" s="11"/>
    </row>
    <row r="523" spans="1:4" ht="12.75">
      <c r="A523" s="11"/>
      <c r="B523" s="11"/>
      <c r="C523" s="27"/>
      <c r="D523" s="11"/>
    </row>
    <row r="524" spans="1:4" ht="12.75">
      <c r="A524" s="11"/>
      <c r="B524" s="11"/>
      <c r="C524" s="27"/>
      <c r="D524" s="11"/>
    </row>
    <row r="525" spans="1:4" ht="12.75">
      <c r="A525" s="11"/>
      <c r="B525" s="11"/>
      <c r="C525" s="27"/>
      <c r="D525" s="11"/>
    </row>
    <row r="526" spans="1:4" ht="12.75">
      <c r="A526" s="11"/>
      <c r="B526" s="11"/>
      <c r="C526" s="27"/>
      <c r="D526" s="11"/>
    </row>
    <row r="527" spans="1:4" ht="12.75">
      <c r="A527" s="11"/>
      <c r="B527" s="11"/>
      <c r="C527" s="27"/>
      <c r="D527" s="11"/>
    </row>
    <row r="528" spans="1:4" ht="12.75">
      <c r="A528" s="11"/>
      <c r="B528" s="11"/>
      <c r="C528" s="27"/>
      <c r="D528" s="11"/>
    </row>
    <row r="529" spans="1:4" ht="12.75">
      <c r="A529" s="11"/>
      <c r="B529" s="11"/>
      <c r="C529" s="27"/>
      <c r="D529" s="11"/>
    </row>
    <row r="530" spans="1:4" ht="12.75">
      <c r="A530" s="11"/>
      <c r="B530" s="11"/>
      <c r="C530" s="27"/>
      <c r="D530" s="11"/>
    </row>
    <row r="531" spans="1:4" ht="12.75">
      <c r="A531" s="11"/>
      <c r="B531" s="11"/>
      <c r="C531" s="27"/>
      <c r="D531" s="11"/>
    </row>
    <row r="532" spans="1:4" ht="12.75">
      <c r="A532" s="11"/>
      <c r="B532" s="11"/>
      <c r="C532" s="27"/>
      <c r="D532" s="11"/>
    </row>
    <row r="533" spans="1:4" ht="12.75">
      <c r="A533" s="11"/>
      <c r="B533" s="11"/>
      <c r="C533" s="27"/>
      <c r="D533" s="11"/>
    </row>
    <row r="534" spans="1:4" ht="12.75">
      <c r="A534" s="11"/>
      <c r="B534" s="11"/>
      <c r="C534" s="27"/>
      <c r="D534" s="11"/>
    </row>
    <row r="535" spans="1:4" ht="12.75">
      <c r="A535" s="11"/>
      <c r="B535" s="11"/>
      <c r="C535" s="27"/>
      <c r="D535" s="11"/>
    </row>
    <row r="536" spans="1:4" ht="12.75">
      <c r="A536" s="11"/>
      <c r="B536" s="11"/>
      <c r="C536" s="27"/>
      <c r="D536" s="11"/>
    </row>
    <row r="537" spans="1:4" ht="12.75">
      <c r="A537" s="11"/>
      <c r="B537" s="11"/>
      <c r="C537" s="27"/>
      <c r="D537" s="11"/>
    </row>
    <row r="538" spans="1:4" ht="12.75">
      <c r="A538" s="11"/>
      <c r="B538" s="11"/>
      <c r="C538" s="27"/>
      <c r="D538" s="11"/>
    </row>
    <row r="539" spans="1:4" ht="12.75">
      <c r="A539" s="11"/>
      <c r="B539" s="11"/>
      <c r="C539" s="27"/>
      <c r="D539" s="11"/>
    </row>
    <row r="540" spans="1:4" ht="12.75">
      <c r="A540" s="11"/>
      <c r="B540" s="11"/>
      <c r="C540" s="27"/>
      <c r="D540" s="11"/>
    </row>
    <row r="541" spans="1:4" ht="12.75">
      <c r="A541" s="11"/>
      <c r="B541" s="11"/>
      <c r="C541" s="27"/>
      <c r="D541" s="11"/>
    </row>
    <row r="542" spans="1:4" ht="12.75">
      <c r="A542" s="11"/>
      <c r="B542" s="11"/>
      <c r="C542" s="27"/>
      <c r="D542" s="11"/>
    </row>
    <row r="543" spans="1:4" ht="12.75">
      <c r="A543" s="11"/>
      <c r="B543" s="11"/>
      <c r="C543" s="27"/>
      <c r="D543" s="11"/>
    </row>
    <row r="544" spans="1:4" ht="12.75">
      <c r="A544" s="11"/>
      <c r="B544" s="11"/>
      <c r="C544" s="27"/>
      <c r="D544" s="11"/>
    </row>
    <row r="545" spans="1:4" ht="12.75">
      <c r="A545" s="11"/>
      <c r="B545" s="11"/>
      <c r="C545" s="27"/>
      <c r="D545" s="11"/>
    </row>
    <row r="546" spans="1:4" ht="12.75">
      <c r="A546" s="11"/>
      <c r="B546" s="11"/>
      <c r="C546" s="27"/>
      <c r="D546" s="11"/>
    </row>
    <row r="547" spans="1:4" ht="12.75">
      <c r="A547" s="11"/>
      <c r="B547" s="11"/>
      <c r="C547" s="27"/>
      <c r="D547" s="11"/>
    </row>
    <row r="548" spans="1:4" ht="12.75">
      <c r="A548" s="11"/>
      <c r="B548" s="11"/>
      <c r="C548" s="27"/>
      <c r="D548" s="11"/>
    </row>
    <row r="549" spans="1:4" ht="12.75">
      <c r="A549" s="11"/>
      <c r="B549" s="11"/>
      <c r="C549" s="27"/>
      <c r="D549" s="11"/>
    </row>
    <row r="550" spans="1:4" ht="12.75">
      <c r="A550" s="11"/>
      <c r="B550" s="11"/>
      <c r="C550" s="27"/>
      <c r="D550" s="11"/>
    </row>
    <row r="551" spans="1:4" ht="12.75">
      <c r="A551" s="11"/>
      <c r="B551" s="11"/>
      <c r="C551" s="27"/>
      <c r="D551" s="11"/>
    </row>
    <row r="552" spans="1:4" ht="12.75">
      <c r="A552" s="11"/>
      <c r="B552" s="11"/>
      <c r="C552" s="27"/>
      <c r="D552" s="11"/>
    </row>
    <row r="553" spans="1:4" ht="12.75">
      <c r="A553" s="11"/>
      <c r="B553" s="11"/>
      <c r="C553" s="27"/>
      <c r="D553" s="11"/>
    </row>
    <row r="554" spans="1:4" ht="12.75">
      <c r="A554" s="11"/>
      <c r="B554" s="11"/>
      <c r="C554" s="27"/>
      <c r="D554" s="11"/>
    </row>
    <row r="555" spans="1:4" ht="12.75">
      <c r="A555" s="11"/>
      <c r="B555" s="11"/>
      <c r="C555" s="27"/>
      <c r="D555" s="11"/>
    </row>
    <row r="556" spans="1:4" ht="12.75">
      <c r="A556" s="11"/>
      <c r="B556" s="11"/>
      <c r="C556" s="27"/>
      <c r="D556" s="11"/>
    </row>
    <row r="557" spans="1:4" ht="12.75">
      <c r="A557" s="11"/>
      <c r="B557" s="11"/>
      <c r="C557" s="27"/>
      <c r="D557" s="11"/>
    </row>
    <row r="558" spans="1:4" ht="12.75">
      <c r="A558" s="11"/>
      <c r="B558" s="11"/>
      <c r="C558" s="27"/>
      <c r="D558" s="11"/>
    </row>
    <row r="559" spans="1:4" ht="12.75">
      <c r="A559" s="11"/>
      <c r="B559" s="11"/>
      <c r="C559" s="27"/>
      <c r="D559" s="11"/>
    </row>
    <row r="560" spans="1:4" ht="12.75">
      <c r="A560" s="11"/>
      <c r="B560" s="11"/>
      <c r="C560" s="27"/>
      <c r="D560" s="11"/>
    </row>
    <row r="561" spans="1:4" ht="12.75">
      <c r="A561" s="11"/>
      <c r="B561" s="11"/>
      <c r="C561" s="27"/>
      <c r="D561" s="11"/>
    </row>
    <row r="562" spans="1:4" ht="12.75">
      <c r="A562" s="11"/>
      <c r="B562" s="11"/>
      <c r="C562" s="27"/>
      <c r="D562" s="11"/>
    </row>
    <row r="563" spans="1:4" ht="12.75">
      <c r="A563" s="11"/>
      <c r="B563" s="11"/>
      <c r="C563" s="27"/>
      <c r="D563" s="11"/>
    </row>
    <row r="564" spans="1:4" ht="12.75">
      <c r="A564" s="11"/>
      <c r="B564" s="11"/>
      <c r="C564" s="27"/>
      <c r="D564" s="11"/>
    </row>
    <row r="565" spans="1:4" ht="12.75">
      <c r="A565" s="11"/>
      <c r="B565" s="11"/>
      <c r="C565" s="27"/>
      <c r="D565" s="11"/>
    </row>
    <row r="566" spans="1:4" ht="12.75">
      <c r="A566" s="11"/>
      <c r="B566" s="11"/>
      <c r="C566" s="27"/>
      <c r="D566" s="11"/>
    </row>
    <row r="567" spans="1:4" ht="12.75">
      <c r="A567" s="11"/>
      <c r="B567" s="11"/>
      <c r="C567" s="27"/>
      <c r="D567" s="11"/>
    </row>
    <row r="568" spans="1:4" ht="12.75">
      <c r="A568" s="11"/>
      <c r="B568" s="11"/>
      <c r="C568" s="27"/>
      <c r="D568" s="11"/>
    </row>
    <row r="569" spans="1:4" ht="12.75">
      <c r="A569" s="11"/>
      <c r="B569" s="11"/>
      <c r="C569" s="27"/>
      <c r="D569" s="11"/>
    </row>
    <row r="570" spans="1:4" ht="12.75">
      <c r="A570" s="11"/>
      <c r="B570" s="11"/>
      <c r="C570" s="27"/>
      <c r="D570" s="11"/>
    </row>
    <row r="571" spans="1:4" ht="12.75">
      <c r="A571" s="11"/>
      <c r="B571" s="11"/>
      <c r="C571" s="27"/>
      <c r="D571" s="11"/>
    </row>
    <row r="572" spans="1:4" ht="12.75">
      <c r="A572" s="11"/>
      <c r="B572" s="11"/>
      <c r="C572" s="27"/>
      <c r="D572" s="11"/>
    </row>
    <row r="573" spans="1:4" ht="12.75">
      <c r="A573" s="11"/>
      <c r="B573" s="11"/>
      <c r="C573" s="27"/>
      <c r="D573" s="11"/>
    </row>
    <row r="574" spans="1:4" ht="12.75">
      <c r="A574" s="11"/>
      <c r="B574" s="11"/>
      <c r="C574" s="27"/>
      <c r="D574" s="11"/>
    </row>
    <row r="575" spans="1:4" ht="12.75">
      <c r="A575" s="11"/>
      <c r="B575" s="11"/>
      <c r="C575" s="27"/>
      <c r="D575" s="11"/>
    </row>
    <row r="576" spans="1:4" ht="12.75">
      <c r="A576" s="11"/>
      <c r="B576" s="11"/>
      <c r="C576" s="27"/>
      <c r="D576" s="11"/>
    </row>
    <row r="577" spans="1:4" ht="12.75">
      <c r="A577" s="11"/>
      <c r="B577" s="11"/>
      <c r="C577" s="27"/>
      <c r="D577" s="11"/>
    </row>
    <row r="578" spans="1:4" ht="12.75">
      <c r="A578" s="11"/>
      <c r="B578" s="11"/>
      <c r="C578" s="27"/>
      <c r="D578" s="11"/>
    </row>
    <row r="579" spans="1:4" ht="12.75">
      <c r="A579" s="11"/>
      <c r="B579" s="11"/>
      <c r="C579" s="27"/>
      <c r="D579" s="11"/>
    </row>
    <row r="580" spans="1:4" ht="12.75">
      <c r="A580" s="11"/>
      <c r="B580" s="11"/>
      <c r="C580" s="27"/>
      <c r="D580" s="11"/>
    </row>
    <row r="581" spans="1:4" ht="12.75">
      <c r="A581" s="11"/>
      <c r="B581" s="11"/>
      <c r="C581" s="27"/>
      <c r="D581" s="11"/>
    </row>
    <row r="582" spans="1:4" ht="12.75">
      <c r="A582" s="11"/>
      <c r="B582" s="11"/>
      <c r="C582" s="27"/>
      <c r="D582" s="11"/>
    </row>
    <row r="583" spans="1:4" ht="12.75">
      <c r="A583" s="11"/>
      <c r="B583" s="11"/>
      <c r="C583" s="27"/>
      <c r="D583" s="11"/>
    </row>
    <row r="584" spans="1:4" ht="12.75">
      <c r="A584" s="11"/>
      <c r="B584" s="11"/>
      <c r="C584" s="27"/>
      <c r="D584" s="11"/>
    </row>
    <row r="585" spans="1:4" ht="12.75">
      <c r="A585" s="11"/>
      <c r="B585" s="11"/>
      <c r="C585" s="27"/>
      <c r="D585" s="11"/>
    </row>
    <row r="586" spans="1:4" ht="12.75">
      <c r="A586" s="11"/>
      <c r="B586" s="11"/>
      <c r="C586" s="27"/>
      <c r="D586" s="11"/>
    </row>
    <row r="587" spans="1:4" ht="12.75">
      <c r="A587" s="11"/>
      <c r="B587" s="11"/>
      <c r="C587" s="27"/>
      <c r="D587" s="11"/>
    </row>
    <row r="588" spans="1:4" ht="12.75">
      <c r="A588" s="11"/>
      <c r="B588" s="11"/>
      <c r="C588" s="27"/>
      <c r="D588" s="11"/>
    </row>
    <row r="589" spans="1:4" ht="12.75">
      <c r="A589" s="11"/>
      <c r="B589" s="11"/>
      <c r="C589" s="27"/>
      <c r="D589" s="11"/>
    </row>
    <row r="590" spans="1:4" ht="12.75">
      <c r="A590" s="11"/>
      <c r="B590" s="11"/>
      <c r="C590" s="27"/>
      <c r="D590" s="11"/>
    </row>
    <row r="591" spans="1:4" ht="12.75">
      <c r="A591" s="11"/>
      <c r="B591" s="11"/>
      <c r="C591" s="27"/>
      <c r="D591" s="11"/>
    </row>
    <row r="592" spans="1:4" ht="12.75">
      <c r="A592" s="11"/>
      <c r="B592" s="11"/>
      <c r="C592" s="27"/>
      <c r="D592" s="11"/>
    </row>
    <row r="593" spans="1:4" ht="12.75">
      <c r="A593" s="11"/>
      <c r="B593" s="11"/>
      <c r="C593" s="27"/>
      <c r="D593" s="11"/>
    </row>
    <row r="594" spans="1:4" ht="12.75">
      <c r="A594" s="11"/>
      <c r="B594" s="11"/>
      <c r="C594" s="27"/>
      <c r="D594" s="11"/>
    </row>
    <row r="595" spans="1:4" ht="12.75">
      <c r="A595" s="11"/>
      <c r="B595" s="11"/>
      <c r="C595" s="27"/>
      <c r="D595" s="11"/>
    </row>
    <row r="596" spans="1:4" ht="12.75">
      <c r="A596" s="11"/>
      <c r="B596" s="11"/>
      <c r="C596" s="27"/>
      <c r="D596" s="11"/>
    </row>
    <row r="597" spans="1:4" ht="12.75">
      <c r="A597" s="11"/>
      <c r="B597" s="11"/>
      <c r="C597" s="27"/>
      <c r="D597" s="11"/>
    </row>
    <row r="598" spans="1:4" ht="12.75">
      <c r="A598" s="11"/>
      <c r="B598" s="11"/>
      <c r="C598" s="27"/>
      <c r="D598" s="11"/>
    </row>
    <row r="599" spans="1:4" ht="12.75">
      <c r="A599" s="11"/>
      <c r="B599" s="11"/>
      <c r="C599" s="27"/>
      <c r="D599" s="11"/>
    </row>
    <row r="600" spans="1:4" ht="12.75">
      <c r="A600" s="11"/>
      <c r="B600" s="11"/>
      <c r="C600" s="27"/>
      <c r="D600" s="11"/>
    </row>
    <row r="601" spans="1:4" ht="12.75">
      <c r="A601" s="11"/>
      <c r="B601" s="11"/>
      <c r="C601" s="27"/>
      <c r="D601" s="11"/>
    </row>
    <row r="602" spans="1:4" ht="12.75">
      <c r="A602" s="11"/>
      <c r="B602" s="11"/>
      <c r="C602" s="27"/>
      <c r="D602" s="11"/>
    </row>
    <row r="603" spans="1:4" ht="12.75">
      <c r="A603" s="11"/>
      <c r="B603" s="11"/>
      <c r="C603" s="27"/>
      <c r="D603" s="11"/>
    </row>
    <row r="604" spans="1:4" ht="12.75">
      <c r="A604" s="11"/>
      <c r="B604" s="11"/>
      <c r="C604" s="27"/>
      <c r="D604" s="11"/>
    </row>
    <row r="605" spans="1:4" ht="12.75">
      <c r="A605" s="11"/>
      <c r="B605" s="11"/>
      <c r="C605" s="27"/>
      <c r="D605" s="11"/>
    </row>
    <row r="606" spans="1:4" ht="12.75">
      <c r="A606" s="11"/>
      <c r="B606" s="11"/>
      <c r="C606" s="27"/>
      <c r="D606" s="11"/>
    </row>
    <row r="607" spans="1:4" ht="12.75">
      <c r="A607" s="11"/>
      <c r="B607" s="11"/>
      <c r="C607" s="27"/>
      <c r="D607" s="11"/>
    </row>
    <row r="608" spans="1:4" ht="12.75">
      <c r="A608" s="11"/>
      <c r="B608" s="11"/>
      <c r="C608" s="27"/>
      <c r="D608" s="11"/>
    </row>
    <row r="609" spans="1:4" ht="12.75">
      <c r="A609" s="11"/>
      <c r="B609" s="11"/>
      <c r="C609" s="27"/>
      <c r="D609" s="11"/>
    </row>
    <row r="610" spans="1:4" ht="12.75">
      <c r="A610" s="11"/>
      <c r="B610" s="11"/>
      <c r="C610" s="27"/>
      <c r="D610" s="11"/>
    </row>
    <row r="611" spans="1:4" ht="12.75">
      <c r="A611" s="11"/>
      <c r="B611" s="11"/>
      <c r="C611" s="27"/>
      <c r="D611" s="11"/>
    </row>
    <row r="612" spans="1:4" ht="12.75">
      <c r="A612" s="11"/>
      <c r="B612" s="11"/>
      <c r="C612" s="27"/>
      <c r="D612" s="11"/>
    </row>
    <row r="613" spans="1:4" ht="12.75">
      <c r="A613" s="11"/>
      <c r="B613" s="11"/>
      <c r="C613" s="27"/>
      <c r="D613" s="11"/>
    </row>
    <row r="614" spans="1:4" ht="12.75">
      <c r="A614" s="11"/>
      <c r="B614" s="11"/>
      <c r="C614" s="27"/>
      <c r="D614" s="11"/>
    </row>
    <row r="615" spans="1:4" ht="12.75">
      <c r="A615" s="11"/>
      <c r="B615" s="11"/>
      <c r="C615" s="27"/>
      <c r="D615" s="11"/>
    </row>
    <row r="616" spans="1:4" ht="12.75">
      <c r="A616" s="11"/>
      <c r="B616" s="11"/>
      <c r="C616" s="27"/>
      <c r="D616" s="11"/>
    </row>
    <row r="617" spans="1:4" ht="12.75">
      <c r="A617" s="11"/>
      <c r="B617" s="11"/>
      <c r="C617" s="27"/>
      <c r="D617" s="11"/>
    </row>
    <row r="618" spans="1:4" ht="12.75">
      <c r="A618" s="11"/>
      <c r="B618" s="11"/>
      <c r="C618" s="27"/>
      <c r="D618" s="11"/>
    </row>
    <row r="619" spans="1:4" ht="12.75">
      <c r="A619" s="11"/>
      <c r="B619" s="11"/>
      <c r="C619" s="27"/>
      <c r="D619" s="11"/>
    </row>
    <row r="620" spans="1:4" ht="12.75">
      <c r="A620" s="11"/>
      <c r="B620" s="11"/>
      <c r="C620" s="27"/>
      <c r="D620" s="11"/>
    </row>
    <row r="621" spans="1:4" ht="12.75">
      <c r="A621" s="11"/>
      <c r="B621" s="11"/>
      <c r="C621" s="27"/>
      <c r="D621" s="11"/>
    </row>
    <row r="622" spans="1:4" ht="12.75">
      <c r="A622" s="11"/>
      <c r="B622" s="11"/>
      <c r="C622" s="27"/>
      <c r="D622" s="11"/>
    </row>
    <row r="623" spans="1:4" ht="12.75">
      <c r="A623" s="11"/>
      <c r="B623" s="11"/>
      <c r="C623" s="27"/>
      <c r="D623" s="11"/>
    </row>
    <row r="624" spans="1:4" ht="12.75">
      <c r="A624" s="11"/>
      <c r="B624" s="11"/>
      <c r="C624" s="27"/>
      <c r="D624" s="11"/>
    </row>
    <row r="625" spans="1:4" ht="12.75">
      <c r="A625" s="11"/>
      <c r="B625" s="11"/>
      <c r="C625" s="27"/>
      <c r="D625" s="11"/>
    </row>
    <row r="626" spans="1:4" ht="12.75">
      <c r="A626" s="11"/>
      <c r="B626" s="11"/>
      <c r="C626" s="27"/>
      <c r="D626" s="11"/>
    </row>
    <row r="627" spans="1:4" ht="12.75">
      <c r="A627" s="11"/>
      <c r="B627" s="11"/>
      <c r="C627" s="27"/>
      <c r="D627" s="11"/>
    </row>
    <row r="628" spans="1:4" ht="12.75">
      <c r="A628" s="11"/>
      <c r="B628" s="11"/>
      <c r="C628" s="27"/>
      <c r="D628" s="11"/>
    </row>
    <row r="629" spans="1:4" ht="12.75">
      <c r="A629" s="11"/>
      <c r="B629" s="11"/>
      <c r="C629" s="27"/>
      <c r="D629" s="11"/>
    </row>
    <row r="630" spans="1:4" ht="12.75">
      <c r="A630" s="11"/>
      <c r="B630" s="11"/>
      <c r="C630" s="27"/>
      <c r="D630" s="11"/>
    </row>
    <row r="631" spans="1:4" ht="12.75">
      <c r="A631" s="11"/>
      <c r="B631" s="11"/>
      <c r="C631" s="27"/>
      <c r="D631" s="11"/>
    </row>
    <row r="632" spans="1:4" ht="12.75">
      <c r="A632" s="11"/>
      <c r="B632" s="11"/>
      <c r="C632" s="27"/>
      <c r="D632" s="11"/>
    </row>
    <row r="633" spans="1:4" ht="12.75">
      <c r="A633" s="11"/>
      <c r="B633" s="11"/>
      <c r="C633" s="27"/>
      <c r="D633" s="11"/>
    </row>
    <row r="634" spans="1:4" ht="12.75">
      <c r="A634" s="11"/>
      <c r="B634" s="11"/>
      <c r="C634" s="27"/>
      <c r="D634" s="11"/>
    </row>
    <row r="635" spans="1:4" ht="12.75">
      <c r="A635" s="11"/>
      <c r="B635" s="11"/>
      <c r="C635" s="27"/>
      <c r="D635" s="11"/>
    </row>
    <row r="636" spans="1:4" ht="12.75">
      <c r="A636" s="11"/>
      <c r="B636" s="11"/>
      <c r="C636" s="27"/>
      <c r="D636" s="11"/>
    </row>
    <row r="637" spans="1:4" ht="12.75">
      <c r="A637" s="11"/>
      <c r="B637" s="11"/>
      <c r="C637" s="27"/>
      <c r="D637" s="11"/>
    </row>
    <row r="638" spans="1:4" ht="12.75">
      <c r="A638" s="11"/>
      <c r="B638" s="11"/>
      <c r="C638" s="27"/>
      <c r="D638" s="11"/>
    </row>
    <row r="639" spans="1:4" ht="12.75">
      <c r="A639" s="11"/>
      <c r="B639" s="11"/>
      <c r="C639" s="27"/>
      <c r="D639" s="11"/>
    </row>
    <row r="640" spans="1:4" ht="12.75">
      <c r="A640" s="11"/>
      <c r="B640" s="11"/>
      <c r="C640" s="27"/>
      <c r="D640" s="11"/>
    </row>
    <row r="641" spans="1:4" ht="12.75">
      <c r="A641" s="11"/>
      <c r="B641" s="11"/>
      <c r="C641" s="27"/>
      <c r="D641" s="11"/>
    </row>
    <row r="642" spans="1:4" ht="12.75">
      <c r="A642" s="11"/>
      <c r="B642" s="11"/>
      <c r="C642" s="27"/>
      <c r="D642" s="11"/>
    </row>
    <row r="643" spans="1:4" ht="12.75">
      <c r="A643" s="11"/>
      <c r="B643" s="11"/>
      <c r="C643" s="27"/>
      <c r="D643" s="11"/>
    </row>
    <row r="644" spans="1:4" ht="12.75">
      <c r="A644" s="11"/>
      <c r="B644" s="11"/>
      <c r="C644" s="27"/>
      <c r="D644" s="11"/>
    </row>
    <row r="645" spans="1:4" ht="12.75">
      <c r="A645" s="11"/>
      <c r="B645" s="11"/>
      <c r="C645" s="27"/>
      <c r="D645" s="11"/>
    </row>
    <row r="646" spans="1:4" ht="12.75">
      <c r="A646" s="11"/>
      <c r="B646" s="11"/>
      <c r="C646" s="27"/>
      <c r="D646" s="11"/>
    </row>
    <row r="647" spans="1:4" ht="12.75">
      <c r="A647" s="11"/>
      <c r="B647" s="11"/>
      <c r="C647" s="27"/>
      <c r="D647" s="11"/>
    </row>
    <row r="648" spans="1:4" ht="12.75">
      <c r="A648" s="11"/>
      <c r="B648" s="11"/>
      <c r="C648" s="27"/>
      <c r="D648" s="11"/>
    </row>
    <row r="649" spans="1:4" ht="12.75">
      <c r="A649" s="11"/>
      <c r="B649" s="11"/>
      <c r="C649" s="27"/>
      <c r="D649" s="11"/>
    </row>
    <row r="650" spans="1:4" ht="12.75">
      <c r="A650" s="11"/>
      <c r="B650" s="11"/>
      <c r="C650" s="27"/>
      <c r="D650" s="11"/>
    </row>
    <row r="651" spans="1:4" ht="12.75">
      <c r="A651" s="11"/>
      <c r="B651" s="11"/>
      <c r="C651" s="27"/>
      <c r="D651" s="11"/>
    </row>
    <row r="652" spans="1:4" ht="12.75">
      <c r="A652" s="11"/>
      <c r="B652" s="11"/>
      <c r="C652" s="27"/>
      <c r="D652" s="11"/>
    </row>
    <row r="653" spans="1:4" ht="12.75">
      <c r="A653" s="11"/>
      <c r="B653" s="11"/>
      <c r="C653" s="27"/>
      <c r="D653" s="11"/>
    </row>
    <row r="654" spans="1:4" ht="12.75">
      <c r="A654" s="11"/>
      <c r="B654" s="11"/>
      <c r="C654" s="27"/>
      <c r="D654" s="11"/>
    </row>
    <row r="655" spans="1:4" ht="12.75">
      <c r="A655" s="11"/>
      <c r="B655" s="11"/>
      <c r="C655" s="27"/>
      <c r="D655" s="11"/>
    </row>
    <row r="656" spans="1:4" ht="12.75">
      <c r="A656" s="11"/>
      <c r="B656" s="11"/>
      <c r="C656" s="27"/>
      <c r="D656" s="11"/>
    </row>
    <row r="657" spans="1:4" ht="12.75">
      <c r="A657" s="11"/>
      <c r="B657" s="11"/>
      <c r="C657" s="27"/>
      <c r="D657" s="11"/>
    </row>
    <row r="658" spans="1:4" ht="12.75">
      <c r="A658" s="11"/>
      <c r="B658" s="11"/>
      <c r="C658" s="27"/>
      <c r="D658" s="11"/>
    </row>
    <row r="659" spans="1:4" ht="12.75">
      <c r="A659" s="11"/>
      <c r="B659" s="11"/>
      <c r="C659" s="27"/>
      <c r="D659" s="11"/>
    </row>
    <row r="660" spans="1:4" ht="12.75">
      <c r="A660" s="11"/>
      <c r="B660" s="11"/>
      <c r="C660" s="27"/>
      <c r="D660" s="11"/>
    </row>
    <row r="661" spans="1:4" ht="12.75">
      <c r="A661" s="11"/>
      <c r="B661" s="11"/>
      <c r="C661" s="27"/>
      <c r="D661" s="11"/>
    </row>
    <row r="662" spans="1:4" ht="12.75">
      <c r="A662" s="11"/>
      <c r="B662" s="11"/>
      <c r="C662" s="27"/>
      <c r="D662" s="11"/>
    </row>
    <row r="663" spans="1:4" ht="12.75">
      <c r="A663" s="11"/>
      <c r="B663" s="11"/>
      <c r="C663" s="27"/>
      <c r="D663" s="11"/>
    </row>
    <row r="664" spans="1:4" ht="12.75">
      <c r="A664" s="11"/>
      <c r="B664" s="11"/>
      <c r="C664" s="27"/>
      <c r="D664" s="11"/>
    </row>
    <row r="665" spans="1:4" ht="12.75">
      <c r="A665" s="11"/>
      <c r="B665" s="11"/>
      <c r="C665" s="27"/>
      <c r="D665" s="11"/>
    </row>
    <row r="666" spans="1:4" ht="12.75">
      <c r="A666" s="11"/>
      <c r="B666" s="11"/>
      <c r="C666" s="27"/>
      <c r="D666" s="11"/>
    </row>
    <row r="667" spans="1:4" ht="12.75">
      <c r="A667" s="11"/>
      <c r="B667" s="11"/>
      <c r="C667" s="27"/>
      <c r="D667" s="11"/>
    </row>
    <row r="668" spans="1:4" ht="12.75">
      <c r="A668" s="11"/>
      <c r="B668" s="11"/>
      <c r="C668" s="27"/>
      <c r="D668" s="11"/>
    </row>
    <row r="669" spans="1:4" ht="12.75">
      <c r="A669" s="11"/>
      <c r="B669" s="11"/>
      <c r="C669" s="27"/>
      <c r="D669" s="11"/>
    </row>
    <row r="670" spans="1:4" ht="12.75">
      <c r="A670" s="11"/>
      <c r="B670" s="11"/>
      <c r="C670" s="27"/>
      <c r="D670" s="11"/>
    </row>
    <row r="671" spans="1:4" ht="12.75">
      <c r="A671" s="11"/>
      <c r="B671" s="11"/>
      <c r="C671" s="27"/>
      <c r="D671" s="11"/>
    </row>
    <row r="672" spans="1:4" ht="12.75">
      <c r="A672" s="11"/>
      <c r="B672" s="11"/>
      <c r="C672" s="27"/>
      <c r="D672" s="11"/>
    </row>
    <row r="673" spans="1:4" ht="12.75">
      <c r="A673" s="11"/>
      <c r="B673" s="11"/>
      <c r="C673" s="27"/>
      <c r="D673" s="11"/>
    </row>
    <row r="674" spans="1:4" ht="12.75">
      <c r="A674" s="11"/>
      <c r="B674" s="11"/>
      <c r="C674" s="27"/>
      <c r="D674" s="11"/>
    </row>
    <row r="675" spans="1:4" ht="12.75">
      <c r="A675" s="11"/>
      <c r="B675" s="11"/>
      <c r="C675" s="27"/>
      <c r="D675" s="11"/>
    </row>
    <row r="676" spans="1:4" ht="12.75">
      <c r="A676" s="11"/>
      <c r="B676" s="11"/>
      <c r="C676" s="27"/>
      <c r="D676" s="11"/>
    </row>
    <row r="677" spans="1:4" ht="12.75">
      <c r="A677" s="11"/>
      <c r="B677" s="11"/>
      <c r="C677" s="27"/>
      <c r="D677" s="11"/>
    </row>
    <row r="678" spans="1:4" ht="12.75">
      <c r="A678" s="11"/>
      <c r="B678" s="11"/>
      <c r="C678" s="27"/>
      <c r="D678" s="11"/>
    </row>
    <row r="679" spans="1:4" ht="12.75">
      <c r="A679" s="11"/>
      <c r="B679" s="11"/>
      <c r="C679" s="27"/>
      <c r="D679" s="11"/>
    </row>
    <row r="680" spans="1:4" ht="12.75">
      <c r="A680" s="11"/>
      <c r="B680" s="11"/>
      <c r="C680" s="27"/>
      <c r="D680" s="11"/>
    </row>
    <row r="681" spans="1:4" ht="12.75">
      <c r="A681" s="11"/>
      <c r="B681" s="11"/>
      <c r="C681" s="27"/>
      <c r="D681" s="11"/>
    </row>
    <row r="682" spans="1:4" ht="12.75">
      <c r="A682" s="11"/>
      <c r="B682" s="11"/>
      <c r="C682" s="27"/>
      <c r="D682" s="11"/>
    </row>
    <row r="683" spans="1:4" ht="12.75">
      <c r="A683" s="11"/>
      <c r="B683" s="11"/>
      <c r="C683" s="27"/>
      <c r="D683" s="11"/>
    </row>
    <row r="684" spans="1:4" ht="12.75">
      <c r="A684" s="11"/>
      <c r="B684" s="11"/>
      <c r="C684" s="27"/>
      <c r="D684" s="11"/>
    </row>
    <row r="685" spans="1:4" ht="12.75">
      <c r="A685" s="11"/>
      <c r="B685" s="11"/>
      <c r="C685" s="27"/>
      <c r="D685" s="11"/>
    </row>
    <row r="686" spans="1:4" ht="12.75">
      <c r="A686" s="11"/>
      <c r="B686" s="11"/>
      <c r="C686" s="27"/>
      <c r="D686" s="11"/>
    </row>
    <row r="687" spans="1:4" ht="12.75">
      <c r="A687" s="11"/>
      <c r="B687" s="11"/>
      <c r="C687" s="27"/>
      <c r="D687" s="11"/>
    </row>
    <row r="688" spans="1:4" ht="12.75">
      <c r="A688" s="11"/>
      <c r="B688" s="11"/>
      <c r="C688" s="27"/>
      <c r="D688" s="11"/>
    </row>
    <row r="689" spans="1:4" ht="12.75">
      <c r="A689" s="11"/>
      <c r="B689" s="11"/>
      <c r="C689" s="27"/>
      <c r="D689" s="11"/>
    </row>
    <row r="690" spans="1:4" ht="12.75">
      <c r="A690" s="11"/>
      <c r="B690" s="11"/>
      <c r="C690" s="27"/>
      <c r="D690" s="11"/>
    </row>
    <row r="691" spans="1:4" ht="12.75">
      <c r="A691" s="11"/>
      <c r="B691" s="11"/>
      <c r="C691" s="27"/>
      <c r="D691" s="11"/>
    </row>
    <row r="692" spans="1:4" ht="12.75">
      <c r="A692" s="11"/>
      <c r="B692" s="11"/>
      <c r="C692" s="27"/>
      <c r="D692" s="11"/>
    </row>
    <row r="693" spans="1:4" ht="12.75">
      <c r="A693" s="11"/>
      <c r="B693" s="11"/>
      <c r="C693" s="27"/>
      <c r="D693" s="11"/>
    </row>
    <row r="694" spans="1:4" ht="12.75">
      <c r="A694" s="11"/>
      <c r="B694" s="11"/>
      <c r="C694" s="27"/>
      <c r="D694" s="11"/>
    </row>
    <row r="695" spans="1:4" ht="12.75">
      <c r="A695" s="11"/>
      <c r="B695" s="11"/>
      <c r="C695" s="27"/>
      <c r="D695" s="11"/>
    </row>
    <row r="696" spans="1:4" ht="12.75">
      <c r="A696" s="11"/>
      <c r="B696" s="11"/>
      <c r="C696" s="27"/>
      <c r="D696" s="11"/>
    </row>
    <row r="697" spans="1:4" ht="12.75">
      <c r="A697" s="11"/>
      <c r="B697" s="11"/>
      <c r="C697" s="27"/>
      <c r="D697" s="11"/>
    </row>
    <row r="698" spans="1:4" ht="12.75">
      <c r="A698" s="11"/>
      <c r="B698" s="11"/>
      <c r="C698" s="27"/>
      <c r="D698" s="11"/>
    </row>
    <row r="699" spans="1:4" ht="12.75">
      <c r="A699" s="11"/>
      <c r="B699" s="11"/>
      <c r="C699" s="27"/>
      <c r="D699" s="11"/>
    </row>
    <row r="700" spans="1:4" ht="12.75">
      <c r="A700" s="11"/>
      <c r="B700" s="11"/>
      <c r="C700" s="27"/>
      <c r="D700" s="11"/>
    </row>
    <row r="701" spans="1:4" ht="12.75">
      <c r="A701" s="11"/>
      <c r="B701" s="11"/>
      <c r="C701" s="27"/>
      <c r="D701" s="11"/>
    </row>
    <row r="702" spans="1:4" ht="12.75">
      <c r="A702" s="11"/>
      <c r="B702" s="11"/>
      <c r="C702" s="27"/>
      <c r="D702" s="11"/>
    </row>
    <row r="703" spans="1:4" ht="12.75">
      <c r="A703" s="11"/>
      <c r="B703" s="11"/>
      <c r="C703" s="27"/>
      <c r="D703" s="11"/>
    </row>
    <row r="704" spans="1:4" ht="12.75">
      <c r="A704" s="11"/>
      <c r="B704" s="11"/>
      <c r="C704" s="27"/>
      <c r="D704" s="11"/>
    </row>
    <row r="705" spans="1:4" ht="12.75">
      <c r="A705" s="11"/>
      <c r="B705" s="11"/>
      <c r="C705" s="27"/>
      <c r="D705" s="11"/>
    </row>
    <row r="706" spans="1:4" ht="12.75">
      <c r="A706" s="11"/>
      <c r="B706" s="11"/>
      <c r="C706" s="27"/>
      <c r="D706" s="11"/>
    </row>
    <row r="707" spans="1:4" ht="12.75">
      <c r="A707" s="11"/>
      <c r="B707" s="11"/>
      <c r="C707" s="27"/>
      <c r="D707" s="11"/>
    </row>
    <row r="708" spans="1:4" ht="12.75">
      <c r="A708" s="11"/>
      <c r="B708" s="11"/>
      <c r="C708" s="27"/>
      <c r="D708" s="11"/>
    </row>
    <row r="709" spans="1:4" ht="12.75">
      <c r="A709" s="11"/>
      <c r="B709" s="11"/>
      <c r="C709" s="27"/>
      <c r="D709" s="11"/>
    </row>
    <row r="710" spans="1:4" ht="12.75">
      <c r="A710" s="11"/>
      <c r="B710" s="11"/>
      <c r="C710" s="27"/>
      <c r="D710" s="11"/>
    </row>
    <row r="711" spans="1:4" ht="12.75">
      <c r="A711" s="11"/>
      <c r="B711" s="11"/>
      <c r="C711" s="27"/>
      <c r="D711" s="11"/>
    </row>
    <row r="712" spans="1:4" ht="12.75">
      <c r="A712" s="11"/>
      <c r="B712" s="11"/>
      <c r="C712" s="27"/>
      <c r="D712" s="11"/>
    </row>
    <row r="713" spans="1:4" ht="12.75">
      <c r="A713" s="11"/>
      <c r="B713" s="11"/>
      <c r="C713" s="27"/>
      <c r="D713" s="11"/>
    </row>
    <row r="714" spans="1:4" ht="12.75">
      <c r="A714" s="11"/>
      <c r="B714" s="11"/>
      <c r="C714" s="27"/>
      <c r="D714" s="11"/>
    </row>
    <row r="715" spans="1:4" ht="12.75">
      <c r="A715" s="11"/>
      <c r="B715" s="11"/>
      <c r="C715" s="27"/>
      <c r="D715" s="11"/>
    </row>
    <row r="716" spans="1:4" ht="12.75">
      <c r="A716" s="11"/>
      <c r="B716" s="11"/>
      <c r="C716" s="27"/>
      <c r="D716" s="11"/>
    </row>
    <row r="717" spans="1:4" ht="12.75">
      <c r="A717" s="11"/>
      <c r="B717" s="11"/>
      <c r="C717" s="27"/>
      <c r="D717" s="11"/>
    </row>
    <row r="718" spans="1:4" ht="12.75">
      <c r="A718" s="11"/>
      <c r="B718" s="11"/>
      <c r="C718" s="27"/>
      <c r="D718" s="11"/>
    </row>
    <row r="719" spans="1:4" ht="12.75">
      <c r="A719" s="11"/>
      <c r="B719" s="11"/>
      <c r="C719" s="27"/>
      <c r="D719" s="11"/>
    </row>
    <row r="720" spans="1:4" ht="12.75">
      <c r="A720" s="11"/>
      <c r="B720" s="11"/>
      <c r="C720" s="27"/>
      <c r="D720" s="11"/>
    </row>
    <row r="721" spans="1:4" ht="12.75">
      <c r="A721" s="11"/>
      <c r="B721" s="11"/>
      <c r="C721" s="27"/>
      <c r="D721" s="11"/>
    </row>
    <row r="722" spans="1:4" ht="12.75">
      <c r="A722" s="11"/>
      <c r="B722" s="11"/>
      <c r="C722" s="27"/>
      <c r="D722" s="11"/>
    </row>
    <row r="723" spans="1:4" ht="12.75">
      <c r="A723" s="11"/>
      <c r="B723" s="11"/>
      <c r="C723" s="27"/>
      <c r="D723" s="11"/>
    </row>
    <row r="724" spans="1:4" ht="12.75">
      <c r="A724" s="11"/>
      <c r="B724" s="11"/>
      <c r="C724" s="27"/>
      <c r="D724" s="11"/>
    </row>
    <row r="725" spans="1:4" ht="12.75">
      <c r="A725" s="11"/>
      <c r="B725" s="11"/>
      <c r="C725" s="27"/>
      <c r="D725" s="11"/>
    </row>
    <row r="726" spans="1:4" ht="12.75">
      <c r="A726" s="11"/>
      <c r="B726" s="11"/>
      <c r="C726" s="27"/>
      <c r="D726" s="11"/>
    </row>
    <row r="727" spans="1:4" ht="12.75">
      <c r="A727" s="11"/>
      <c r="B727" s="11"/>
      <c r="C727" s="27"/>
      <c r="D727" s="11"/>
    </row>
    <row r="728" spans="1:4" ht="12.75">
      <c r="A728" s="11"/>
      <c r="B728" s="11"/>
      <c r="C728" s="27"/>
      <c r="D728" s="11"/>
    </row>
    <row r="729" spans="1:4" ht="12.75">
      <c r="A729" s="11"/>
      <c r="B729" s="11"/>
      <c r="C729" s="27"/>
      <c r="D729" s="11"/>
    </row>
    <row r="730" spans="1:4" ht="12.75">
      <c r="A730" s="11"/>
      <c r="B730" s="11"/>
      <c r="C730" s="27"/>
      <c r="D730" s="11"/>
    </row>
    <row r="731" spans="1:4" ht="12.75">
      <c r="A731" s="11"/>
      <c r="B731" s="11"/>
      <c r="C731" s="27"/>
      <c r="D731" s="11"/>
    </row>
    <row r="732" spans="1:4" ht="12.75">
      <c r="A732" s="11"/>
      <c r="B732" s="11"/>
      <c r="C732" s="27"/>
      <c r="D732" s="11"/>
    </row>
    <row r="733" spans="1:4" ht="12.75">
      <c r="A733" s="11"/>
      <c r="B733" s="11"/>
      <c r="C733" s="27"/>
      <c r="D733" s="11"/>
    </row>
    <row r="734" spans="1:4" ht="12.75">
      <c r="A734" s="11"/>
      <c r="B734" s="11"/>
      <c r="C734" s="27"/>
      <c r="D734" s="11"/>
    </row>
    <row r="735" spans="1:4" ht="12.75">
      <c r="A735" s="11"/>
      <c r="B735" s="11"/>
      <c r="C735" s="27"/>
      <c r="D735" s="11"/>
    </row>
    <row r="736" spans="1:4" ht="12.75">
      <c r="A736" s="11"/>
      <c r="B736" s="11"/>
      <c r="C736" s="27"/>
      <c r="D736" s="11"/>
    </row>
    <row r="737" spans="1:4" ht="12.75">
      <c r="A737" s="11"/>
      <c r="B737" s="11"/>
      <c r="C737" s="27"/>
      <c r="D737" s="11"/>
    </row>
    <row r="738" spans="1:4" ht="12.75">
      <c r="A738" s="11"/>
      <c r="B738" s="11"/>
      <c r="C738" s="27"/>
      <c r="D738" s="11"/>
    </row>
    <row r="739" spans="1:4" ht="12.75">
      <c r="A739" s="11"/>
      <c r="B739" s="11"/>
      <c r="C739" s="27"/>
      <c r="D739" s="11"/>
    </row>
    <row r="740" spans="1:4" ht="12.75">
      <c r="A740" s="11"/>
      <c r="B740" s="11"/>
      <c r="C740" s="27"/>
      <c r="D740" s="11"/>
    </row>
    <row r="741" spans="1:4" ht="12.75">
      <c r="A741" s="11"/>
      <c r="B741" s="11"/>
      <c r="C741" s="27"/>
      <c r="D741" s="11"/>
    </row>
    <row r="742" spans="1:4" ht="12.75">
      <c r="A742" s="11"/>
      <c r="B742" s="11"/>
      <c r="C742" s="27"/>
      <c r="D742" s="11"/>
    </row>
    <row r="743" spans="1:4" ht="12.75">
      <c r="A743" s="11"/>
      <c r="B743" s="11"/>
      <c r="C743" s="27"/>
      <c r="D743" s="11"/>
    </row>
    <row r="744" spans="1:4" ht="12.75">
      <c r="A744" s="11"/>
      <c r="B744" s="11"/>
      <c r="C744" s="27"/>
      <c r="D744" s="11"/>
    </row>
    <row r="745" spans="1:4" ht="12.75">
      <c r="A745" s="11"/>
      <c r="B745" s="11"/>
      <c r="C745" s="27"/>
      <c r="D745" s="11"/>
    </row>
    <row r="746" spans="1:4" ht="12.75">
      <c r="A746" s="11"/>
      <c r="B746" s="11"/>
      <c r="C746" s="27"/>
      <c r="D746" s="11"/>
    </row>
    <row r="747" spans="1:4" ht="12.75">
      <c r="A747" s="11"/>
      <c r="B747" s="11"/>
      <c r="C747" s="27"/>
      <c r="D747" s="11"/>
    </row>
    <row r="748" spans="1:4" ht="12.75">
      <c r="A748" s="11"/>
      <c r="B748" s="11"/>
      <c r="C748" s="27"/>
      <c r="D748" s="11"/>
    </row>
    <row r="749" spans="1:4" ht="12.75">
      <c r="A749" s="11"/>
      <c r="B749" s="11"/>
      <c r="C749" s="27"/>
      <c r="D749" s="11"/>
    </row>
    <row r="750" spans="1:4" ht="12.75">
      <c r="A750" s="11"/>
      <c r="B750" s="11"/>
      <c r="C750" s="27"/>
      <c r="D750" s="11"/>
    </row>
    <row r="751" spans="1:4" ht="12.75">
      <c r="A751" s="11"/>
      <c r="B751" s="11"/>
      <c r="C751" s="27"/>
      <c r="D751" s="11"/>
    </row>
    <row r="752" spans="1:4" ht="12.75">
      <c r="A752" s="11"/>
      <c r="B752" s="11"/>
      <c r="C752" s="27"/>
      <c r="D752" s="11"/>
    </row>
    <row r="753" spans="1:4" ht="12.75">
      <c r="A753" s="11"/>
      <c r="B753" s="11"/>
      <c r="C753" s="27"/>
      <c r="D753" s="11"/>
    </row>
    <row r="754" spans="1:4" ht="12.75">
      <c r="A754" s="11"/>
      <c r="B754" s="11"/>
      <c r="C754" s="27"/>
      <c r="D754" s="11"/>
    </row>
    <row r="755" spans="1:4" ht="12.75">
      <c r="A755" s="11"/>
      <c r="B755" s="11"/>
      <c r="C755" s="27"/>
      <c r="D755" s="11"/>
    </row>
    <row r="756" spans="1:4" ht="12.75">
      <c r="A756" s="11"/>
      <c r="B756" s="11"/>
      <c r="C756" s="27"/>
      <c r="D756" s="11"/>
    </row>
    <row r="757" spans="1:4" ht="12.75">
      <c r="A757" s="11"/>
      <c r="B757" s="11"/>
      <c r="C757" s="27"/>
      <c r="D757" s="11"/>
    </row>
    <row r="758" spans="1:4" ht="12.75">
      <c r="A758" s="11"/>
      <c r="B758" s="11"/>
      <c r="C758" s="27"/>
      <c r="D758" s="11"/>
    </row>
    <row r="759" spans="1:4" ht="12.75">
      <c r="A759" s="11"/>
      <c r="B759" s="11"/>
      <c r="C759" s="27"/>
      <c r="D759" s="11"/>
    </row>
    <row r="760" spans="1:4" ht="12.75">
      <c r="A760" s="11"/>
      <c r="B760" s="11"/>
      <c r="C760" s="27"/>
      <c r="D760" s="11"/>
    </row>
    <row r="761" spans="1:4" ht="12.75">
      <c r="A761" s="11"/>
      <c r="B761" s="11"/>
      <c r="C761" s="27"/>
      <c r="D761" s="11"/>
    </row>
    <row r="762" spans="1:4" ht="12.75">
      <c r="A762" s="11"/>
      <c r="B762" s="11"/>
      <c r="C762" s="27"/>
      <c r="D762" s="11"/>
    </row>
    <row r="763" spans="1:4" ht="12.75">
      <c r="A763" s="11"/>
      <c r="B763" s="11"/>
      <c r="C763" s="27"/>
      <c r="D763" s="11"/>
    </row>
    <row r="764" spans="1:4" ht="12.75">
      <c r="A764" s="11"/>
      <c r="B764" s="11"/>
      <c r="C764" s="27"/>
      <c r="D764" s="11"/>
    </row>
    <row r="765" spans="1:4" ht="12.75">
      <c r="A765" s="11"/>
      <c r="B765" s="11"/>
      <c r="C765" s="27"/>
      <c r="D765" s="11"/>
    </row>
    <row r="766" spans="1:4" ht="12.75">
      <c r="A766" s="11"/>
      <c r="B766" s="11"/>
      <c r="C766" s="27"/>
      <c r="D766" s="11"/>
    </row>
    <row r="767" spans="1:4" ht="12.75">
      <c r="A767" s="11"/>
      <c r="B767" s="11"/>
      <c r="C767" s="27"/>
      <c r="D767" s="11"/>
    </row>
    <row r="768" spans="1:4" ht="12.75">
      <c r="A768" s="11"/>
      <c r="B768" s="11"/>
      <c r="C768" s="27"/>
      <c r="D768" s="11"/>
    </row>
    <row r="769" spans="1:4" ht="12.75">
      <c r="A769" s="11"/>
      <c r="B769" s="11"/>
      <c r="C769" s="27"/>
      <c r="D769" s="11"/>
    </row>
    <row r="770" spans="1:4" ht="12.75">
      <c r="A770" s="11"/>
      <c r="B770" s="11"/>
      <c r="C770" s="27"/>
      <c r="D770" s="11"/>
    </row>
    <row r="771" spans="1:4" ht="12.75">
      <c r="A771" s="11"/>
      <c r="B771" s="11"/>
      <c r="C771" s="27"/>
      <c r="D771" s="11"/>
    </row>
    <row r="772" spans="1:4" ht="12.75">
      <c r="A772" s="11"/>
      <c r="B772" s="11"/>
      <c r="C772" s="27"/>
      <c r="D772" s="11"/>
    </row>
    <row r="773" spans="1:4" ht="12.75">
      <c r="A773" s="11"/>
      <c r="B773" s="11"/>
      <c r="C773" s="27"/>
      <c r="D773" s="11"/>
    </row>
    <row r="774" spans="1:4" ht="12.75">
      <c r="A774" s="11"/>
      <c r="B774" s="11"/>
      <c r="C774" s="27"/>
      <c r="D774" s="11"/>
    </row>
    <row r="775" spans="1:4" ht="12.75">
      <c r="A775" s="11"/>
      <c r="B775" s="11"/>
      <c r="C775" s="27"/>
      <c r="D775" s="11"/>
    </row>
    <row r="776" spans="1:4" ht="12.75">
      <c r="A776" s="11"/>
      <c r="B776" s="11"/>
      <c r="C776" s="27"/>
      <c r="D776" s="11"/>
    </row>
    <row r="777" spans="1:4" ht="12.75">
      <c r="A777" s="11"/>
      <c r="B777" s="11"/>
      <c r="C777" s="27"/>
      <c r="D777" s="11"/>
    </row>
    <row r="778" spans="1:4" ht="12.75">
      <c r="A778" s="11"/>
      <c r="B778" s="11"/>
      <c r="C778" s="27"/>
      <c r="D778" s="11"/>
    </row>
    <row r="779" spans="1:4" ht="12.75">
      <c r="A779" s="11"/>
      <c r="B779" s="11"/>
      <c r="C779" s="27"/>
      <c r="D779" s="11"/>
    </row>
    <row r="780" spans="1:4" ht="12.75">
      <c r="A780" s="11"/>
      <c r="B780" s="11"/>
      <c r="C780" s="27"/>
      <c r="D780" s="11"/>
    </row>
    <row r="781" spans="1:4" ht="12.75">
      <c r="A781" s="11"/>
      <c r="B781" s="11"/>
      <c r="C781" s="27"/>
      <c r="D781" s="11"/>
    </row>
    <row r="782" spans="1:4" ht="12.75">
      <c r="A782" s="11"/>
      <c r="B782" s="11"/>
      <c r="C782" s="27"/>
      <c r="D782" s="11"/>
    </row>
    <row r="783" spans="1:4" ht="12.75">
      <c r="A783" s="11"/>
      <c r="B783" s="11"/>
      <c r="C783" s="27"/>
      <c r="D783" s="11"/>
    </row>
    <row r="784" spans="1:4" ht="12.75">
      <c r="A784" s="11"/>
      <c r="B784" s="11"/>
      <c r="C784" s="27"/>
      <c r="D784" s="11"/>
    </row>
    <row r="785" spans="1:4" ht="12.75">
      <c r="A785" s="11"/>
      <c r="B785" s="11"/>
      <c r="C785" s="27"/>
      <c r="D785" s="11"/>
    </row>
    <row r="786" spans="1:4" ht="12.75">
      <c r="A786" s="11"/>
      <c r="B786" s="11"/>
      <c r="C786" s="27"/>
      <c r="D786" s="11"/>
    </row>
    <row r="787" spans="1:4" ht="12.75">
      <c r="A787" s="11"/>
      <c r="B787" s="11"/>
      <c r="C787" s="27"/>
      <c r="D787" s="11"/>
    </row>
    <row r="788" spans="1:4" ht="12.75">
      <c r="A788" s="11"/>
      <c r="B788" s="11"/>
      <c r="C788" s="27"/>
      <c r="D788" s="11"/>
    </row>
    <row r="789" spans="1:4" ht="12.75">
      <c r="A789" s="11"/>
      <c r="B789" s="11"/>
      <c r="C789" s="27"/>
      <c r="D789" s="11"/>
    </row>
    <row r="790" spans="1:4" ht="12.75">
      <c r="A790" s="11"/>
      <c r="B790" s="11"/>
      <c r="C790" s="27"/>
      <c r="D790" s="11"/>
    </row>
    <row r="791" spans="1:4" ht="12.75">
      <c r="A791" s="11"/>
      <c r="B791" s="11"/>
      <c r="C791" s="27"/>
      <c r="D791" s="11"/>
    </row>
    <row r="792" spans="1:4" ht="12.75">
      <c r="A792" s="11"/>
      <c r="B792" s="11"/>
      <c r="C792" s="27"/>
      <c r="D792" s="11"/>
    </row>
    <row r="793" spans="1:4" ht="12.75">
      <c r="A793" s="11"/>
      <c r="B793" s="11"/>
      <c r="C793" s="27"/>
      <c r="D793" s="11"/>
    </row>
    <row r="794" spans="1:4" ht="12.75">
      <c r="A794" s="11"/>
      <c r="B794" s="11"/>
      <c r="C794" s="27"/>
      <c r="D794" s="11"/>
    </row>
    <row r="795" spans="1:4" ht="12.75">
      <c r="A795" s="11"/>
      <c r="B795" s="11"/>
      <c r="C795" s="27"/>
      <c r="D795" s="11"/>
    </row>
    <row r="796" spans="1:4" ht="12.75">
      <c r="A796" s="11"/>
      <c r="B796" s="11"/>
      <c r="C796" s="27"/>
      <c r="D796" s="11"/>
    </row>
    <row r="797" spans="1:4" ht="12.75">
      <c r="A797" s="11"/>
      <c r="B797" s="11"/>
      <c r="C797" s="27"/>
      <c r="D797" s="11"/>
    </row>
    <row r="798" spans="1:4" ht="12.75">
      <c r="A798" s="11"/>
      <c r="B798" s="11"/>
      <c r="C798" s="27"/>
      <c r="D798" s="11"/>
    </row>
    <row r="799" spans="1:4" ht="12.75">
      <c r="A799" s="11"/>
      <c r="B799" s="11"/>
      <c r="C799" s="27"/>
      <c r="D799" s="11"/>
    </row>
    <row r="800" spans="1:4" ht="12.75">
      <c r="A800" s="11"/>
      <c r="B800" s="11"/>
      <c r="C800" s="27"/>
      <c r="D800" s="11"/>
    </row>
    <row r="801" spans="1:4" ht="12.75">
      <c r="A801" s="11"/>
      <c r="B801" s="11"/>
      <c r="C801" s="27"/>
      <c r="D801" s="11"/>
    </row>
    <row r="802" spans="1:4" ht="12.75">
      <c r="A802" s="11"/>
      <c r="B802" s="11"/>
      <c r="C802" s="27"/>
      <c r="D802" s="11"/>
    </row>
    <row r="803" spans="1:4" ht="12.75">
      <c r="A803" s="11"/>
      <c r="B803" s="11"/>
      <c r="C803" s="27"/>
      <c r="D803" s="11"/>
    </row>
    <row r="804" spans="1:4" ht="12.75">
      <c r="A804" s="11"/>
      <c r="B804" s="11"/>
      <c r="C804" s="27"/>
      <c r="D804" s="11"/>
    </row>
    <row r="805" spans="1:4" ht="12.75">
      <c r="A805" s="11"/>
      <c r="B805" s="11"/>
      <c r="C805" s="27"/>
      <c r="D805" s="11"/>
    </row>
    <row r="806" spans="1:4" ht="12.75">
      <c r="A806" s="11"/>
      <c r="B806" s="11"/>
      <c r="C806" s="27"/>
      <c r="D806" s="11"/>
    </row>
    <row r="807" spans="1:4" ht="12.75">
      <c r="A807" s="11"/>
      <c r="B807" s="11"/>
      <c r="C807" s="27"/>
      <c r="D807" s="11"/>
    </row>
    <row r="808" spans="1:4" ht="12.75">
      <c r="A808" s="11"/>
      <c r="B808" s="11"/>
      <c r="C808" s="27"/>
      <c r="D808" s="11"/>
    </row>
    <row r="809" spans="1:4" ht="12.75">
      <c r="A809" s="11"/>
      <c r="B809" s="11"/>
      <c r="C809" s="27"/>
      <c r="D809" s="11"/>
    </row>
    <row r="810" spans="1:4" ht="12.75">
      <c r="A810" s="11"/>
      <c r="B810" s="11"/>
      <c r="C810" s="27"/>
      <c r="D810" s="11"/>
    </row>
    <row r="811" spans="1:4" ht="12.75">
      <c r="A811" s="11"/>
      <c r="B811" s="11"/>
      <c r="C811" s="27"/>
      <c r="D811" s="11"/>
    </row>
    <row r="812" spans="1:4" ht="12.75">
      <c r="A812" s="11"/>
      <c r="B812" s="11"/>
      <c r="C812" s="27"/>
      <c r="D812" s="11"/>
    </row>
    <row r="813" spans="1:4" ht="12.75">
      <c r="A813" s="11"/>
      <c r="B813" s="11"/>
      <c r="C813" s="27"/>
      <c r="D813" s="11"/>
    </row>
    <row r="814" spans="1:4" ht="12.75">
      <c r="A814" s="11"/>
      <c r="B814" s="11"/>
      <c r="C814" s="27"/>
      <c r="D814" s="11"/>
    </row>
    <row r="815" spans="1:4" ht="12.75">
      <c r="A815" s="11"/>
      <c r="B815" s="11"/>
      <c r="C815" s="27"/>
      <c r="D815" s="11"/>
    </row>
    <row r="816" spans="1:4" ht="12.75">
      <c r="A816" s="11"/>
      <c r="B816" s="11"/>
      <c r="C816" s="27"/>
      <c r="D816" s="11"/>
    </row>
    <row r="817" spans="1:4" ht="12.75">
      <c r="A817" s="11"/>
      <c r="B817" s="11"/>
      <c r="C817" s="27"/>
      <c r="D817" s="11"/>
    </row>
    <row r="818" spans="1:4" ht="12.75">
      <c r="A818" s="11"/>
      <c r="B818" s="11"/>
      <c r="C818" s="27"/>
      <c r="D818" s="11"/>
    </row>
    <row r="819" spans="1:4" ht="12.75">
      <c r="A819" s="11"/>
      <c r="B819" s="11"/>
      <c r="C819" s="27"/>
      <c r="D819" s="11"/>
    </row>
    <row r="820" spans="1:4" ht="12.75">
      <c r="A820" s="11"/>
      <c r="B820" s="11"/>
      <c r="C820" s="27"/>
      <c r="D820" s="11"/>
    </row>
    <row r="821" spans="1:4" ht="12.75">
      <c r="A821" s="11"/>
      <c r="B821" s="11"/>
      <c r="C821" s="27"/>
      <c r="D821" s="11"/>
    </row>
    <row r="822" spans="1:4" ht="12.75">
      <c r="A822" s="11"/>
      <c r="B822" s="11"/>
      <c r="C822" s="27"/>
      <c r="D822" s="11"/>
    </row>
    <row r="823" spans="1:4" ht="12.75">
      <c r="A823" s="11"/>
      <c r="B823" s="11"/>
      <c r="C823" s="27"/>
      <c r="D823" s="11"/>
    </row>
    <row r="824" spans="1:4" ht="12.75">
      <c r="A824" s="11"/>
      <c r="B824" s="11"/>
      <c r="C824" s="27"/>
      <c r="D824" s="11"/>
    </row>
    <row r="825" spans="1:4" ht="12.75">
      <c r="A825" s="11"/>
      <c r="B825" s="11"/>
      <c r="C825" s="27"/>
      <c r="D825" s="11"/>
    </row>
    <row r="826" spans="1:4" ht="12.75">
      <c r="A826" s="11"/>
      <c r="B826" s="11"/>
      <c r="C826" s="27"/>
      <c r="D826" s="11"/>
    </row>
    <row r="827" spans="1:4" ht="12.75">
      <c r="A827" s="11"/>
      <c r="B827" s="11"/>
      <c r="C827" s="27"/>
      <c r="D827" s="11"/>
    </row>
    <row r="828" spans="1:4" ht="12.75">
      <c r="A828" s="11"/>
      <c r="B828" s="11"/>
      <c r="C828" s="27"/>
      <c r="D828" s="11"/>
    </row>
    <row r="829" spans="1:4" ht="12.75">
      <c r="A829" s="11"/>
      <c r="B829" s="11"/>
      <c r="C829" s="27"/>
      <c r="D829" s="11"/>
    </row>
    <row r="830" spans="1:4" ht="12.75">
      <c r="A830" s="11"/>
      <c r="B830" s="11"/>
      <c r="C830" s="27"/>
      <c r="D830" s="11"/>
    </row>
    <row r="831" spans="1:4" ht="12.75">
      <c r="A831" s="11"/>
      <c r="B831" s="11"/>
      <c r="C831" s="27"/>
      <c r="D831" s="11"/>
    </row>
    <row r="832" spans="1:4" ht="12.75">
      <c r="A832" s="11"/>
      <c r="B832" s="11"/>
      <c r="C832" s="27"/>
      <c r="D832" s="11"/>
    </row>
    <row r="833" spans="1:4" ht="12.75">
      <c r="A833" s="11"/>
      <c r="B833" s="11"/>
      <c r="C833" s="27"/>
      <c r="D833" s="11"/>
    </row>
    <row r="834" spans="1:4" ht="12.75">
      <c r="A834" s="11"/>
      <c r="B834" s="11"/>
      <c r="C834" s="27"/>
      <c r="D834" s="11"/>
    </row>
    <row r="835" spans="1:4" ht="12.75">
      <c r="A835" s="11"/>
      <c r="B835" s="11"/>
      <c r="C835" s="27"/>
      <c r="D835" s="11"/>
    </row>
    <row r="836" spans="1:4" ht="12.75">
      <c r="A836" s="11"/>
      <c r="B836" s="11"/>
      <c r="C836" s="27"/>
      <c r="D836" s="11"/>
    </row>
    <row r="837" spans="1:4" ht="12.75">
      <c r="A837" s="11"/>
      <c r="B837" s="11"/>
      <c r="C837" s="27"/>
      <c r="D837" s="11"/>
    </row>
    <row r="838" spans="1:4" ht="12.75">
      <c r="A838" s="11"/>
      <c r="B838" s="11"/>
      <c r="C838" s="27"/>
      <c r="D838" s="11"/>
    </row>
    <row r="839" spans="1:4" ht="12.75">
      <c r="A839" s="11"/>
      <c r="B839" s="11"/>
      <c r="C839" s="27"/>
      <c r="D839" s="11"/>
    </row>
    <row r="840" spans="1:4" ht="12.75">
      <c r="A840" s="11"/>
      <c r="B840" s="11"/>
      <c r="C840" s="27"/>
      <c r="D840" s="11"/>
    </row>
    <row r="841" spans="1:4" ht="12.75">
      <c r="A841" s="11"/>
      <c r="B841" s="11"/>
      <c r="C841" s="27"/>
      <c r="D841" s="11"/>
    </row>
    <row r="842" spans="1:4" ht="12.75">
      <c r="A842" s="11"/>
      <c r="B842" s="11"/>
      <c r="C842" s="27"/>
      <c r="D842" s="11"/>
    </row>
    <row r="843" spans="1:4" ht="12.75">
      <c r="A843" s="11"/>
      <c r="B843" s="11"/>
      <c r="C843" s="27"/>
      <c r="D843" s="11"/>
    </row>
    <row r="844" spans="1:4" ht="12.75">
      <c r="A844" s="11"/>
      <c r="B844" s="11"/>
      <c r="C844" s="27"/>
      <c r="D844" s="11"/>
    </row>
    <row r="845" spans="1:4" ht="12.75">
      <c r="A845" s="11"/>
      <c r="B845" s="11"/>
      <c r="C845" s="27"/>
      <c r="D845" s="11"/>
    </row>
    <row r="846" spans="1:4" ht="12.75">
      <c r="A846" s="11"/>
      <c r="B846" s="11"/>
      <c r="C846" s="27"/>
      <c r="D846" s="11"/>
    </row>
    <row r="847" spans="1:4" ht="12.75">
      <c r="A847" s="11"/>
      <c r="B847" s="11"/>
      <c r="C847" s="27"/>
      <c r="D847" s="11"/>
    </row>
    <row r="848" spans="1:4" ht="12.75">
      <c r="A848" s="11"/>
      <c r="B848" s="11"/>
      <c r="C848" s="27"/>
      <c r="D848" s="11"/>
    </row>
    <row r="849" spans="1:4" ht="12.75">
      <c r="A849" s="11"/>
      <c r="B849" s="11"/>
      <c r="C849" s="27"/>
      <c r="D849" s="11"/>
    </row>
    <row r="850" spans="1:4" ht="12.75">
      <c r="A850" s="11"/>
      <c r="B850" s="11"/>
      <c r="C850" s="27"/>
      <c r="D850" s="11"/>
    </row>
    <row r="851" spans="1:4" ht="12.75">
      <c r="A851" s="11"/>
      <c r="B851" s="11"/>
      <c r="C851" s="27"/>
      <c r="D851" s="11"/>
    </row>
    <row r="852" spans="1:4" ht="12.75">
      <c r="A852" s="11"/>
      <c r="B852" s="11"/>
      <c r="C852" s="27"/>
      <c r="D852" s="11"/>
    </row>
    <row r="853" spans="1:4" ht="12.75">
      <c r="A853" s="11"/>
      <c r="B853" s="11"/>
      <c r="C853" s="27"/>
      <c r="D853" s="11"/>
    </row>
    <row r="854" spans="1:4" ht="12.75">
      <c r="A854" s="11"/>
      <c r="B854" s="11"/>
      <c r="C854" s="27"/>
      <c r="D854" s="11"/>
    </row>
    <row r="855" spans="1:4" ht="12.75">
      <c r="A855" s="11"/>
      <c r="B855" s="11"/>
      <c r="C855" s="27"/>
      <c r="D855" s="11"/>
    </row>
    <row r="856" spans="1:4" ht="12.75">
      <c r="A856" s="11"/>
      <c r="B856" s="11"/>
      <c r="C856" s="27"/>
      <c r="D856" s="11"/>
    </row>
    <row r="857" spans="1:4" ht="12.75">
      <c r="A857" s="11"/>
      <c r="B857" s="11"/>
      <c r="C857" s="27"/>
      <c r="D857" s="11"/>
    </row>
    <row r="858" spans="1:4" ht="12.75">
      <c r="A858" s="11"/>
      <c r="B858" s="11"/>
      <c r="C858" s="27"/>
      <c r="D858" s="11"/>
    </row>
    <row r="859" spans="1:4" ht="12.75">
      <c r="A859" s="11"/>
      <c r="B859" s="11"/>
      <c r="C859" s="27"/>
      <c r="D859" s="11"/>
    </row>
    <row r="860" spans="1:4" ht="12.75">
      <c r="A860" s="11"/>
      <c r="B860" s="11"/>
      <c r="C860" s="27"/>
      <c r="D860" s="11"/>
    </row>
    <row r="861" spans="1:4" ht="12.75">
      <c r="A861" s="11"/>
      <c r="B861" s="11"/>
      <c r="C861" s="27"/>
      <c r="D861" s="11"/>
    </row>
    <row r="862" spans="1:4" ht="12.75">
      <c r="A862" s="11"/>
      <c r="B862" s="11"/>
      <c r="C862" s="27"/>
      <c r="D862" s="11"/>
    </row>
    <row r="863" spans="1:4" ht="12.75">
      <c r="A863" s="11"/>
      <c r="B863" s="11"/>
      <c r="C863" s="27"/>
      <c r="D863" s="11"/>
    </row>
    <row r="864" spans="1:4" ht="12.75">
      <c r="A864" s="11"/>
      <c r="B864" s="11"/>
      <c r="C864" s="27"/>
      <c r="D864" s="11"/>
    </row>
    <row r="865" spans="1:4" ht="12.75">
      <c r="A865" s="11"/>
      <c r="B865" s="11"/>
      <c r="C865" s="27"/>
      <c r="D865" s="11"/>
    </row>
    <row r="866" spans="1:4" ht="12.75">
      <c r="A866" s="11"/>
      <c r="B866" s="11"/>
      <c r="C866" s="27"/>
      <c r="D866" s="11"/>
    </row>
    <row r="867" spans="1:4" ht="12.75">
      <c r="A867" s="11"/>
      <c r="B867" s="11"/>
      <c r="C867" s="27"/>
      <c r="D867" s="11"/>
    </row>
    <row r="868" spans="1:4" ht="12.75">
      <c r="A868" s="11"/>
      <c r="B868" s="11"/>
      <c r="C868" s="27"/>
      <c r="D868" s="11"/>
    </row>
    <row r="869" spans="1:4" ht="12.75">
      <c r="A869" s="11"/>
      <c r="B869" s="11"/>
      <c r="C869" s="27"/>
      <c r="D869" s="11"/>
    </row>
    <row r="870" spans="1:4" ht="12.75">
      <c r="A870" s="11"/>
      <c r="B870" s="11"/>
      <c r="C870" s="27"/>
      <c r="D870" s="11"/>
    </row>
    <row r="871" spans="1:4" ht="12.75">
      <c r="A871" s="11"/>
      <c r="B871" s="11"/>
      <c r="C871" s="27"/>
      <c r="D871" s="11"/>
    </row>
    <row r="872" spans="1:4" ht="12.75">
      <c r="A872" s="11"/>
      <c r="B872" s="11"/>
      <c r="C872" s="27"/>
      <c r="D872" s="11"/>
    </row>
    <row r="873" spans="1:4" ht="12.75">
      <c r="A873" s="11"/>
      <c r="B873" s="11"/>
      <c r="C873" s="27"/>
      <c r="D873" s="11"/>
    </row>
    <row r="874" spans="1:4" ht="12.75">
      <c r="A874" s="11"/>
      <c r="B874" s="11"/>
      <c r="C874" s="27"/>
      <c r="D874" s="11"/>
    </row>
    <row r="875" spans="1:4" ht="12.75">
      <c r="A875" s="11"/>
      <c r="B875" s="11"/>
      <c r="C875" s="27"/>
      <c r="D875" s="11"/>
    </row>
    <row r="876" spans="1:4" ht="12.75">
      <c r="A876" s="11"/>
      <c r="B876" s="11"/>
      <c r="C876" s="27"/>
      <c r="D876" s="11"/>
    </row>
    <row r="877" spans="1:4" ht="12.75">
      <c r="A877" s="11"/>
      <c r="B877" s="11"/>
      <c r="C877" s="27"/>
      <c r="D877" s="11"/>
    </row>
    <row r="878" spans="1:4" ht="12.75">
      <c r="A878" s="11"/>
      <c r="B878" s="11"/>
      <c r="C878" s="27"/>
      <c r="D878" s="11"/>
    </row>
    <row r="879" spans="1:4" ht="12.75">
      <c r="A879" s="11"/>
      <c r="B879" s="11"/>
      <c r="C879" s="27"/>
      <c r="D879" s="11"/>
    </row>
    <row r="880" spans="1:4" ht="12.75">
      <c r="A880" s="11"/>
      <c r="B880" s="11"/>
      <c r="C880" s="27"/>
      <c r="D880" s="11"/>
    </row>
    <row r="881" spans="1:4" ht="12.75">
      <c r="A881" s="11"/>
      <c r="B881" s="11"/>
      <c r="C881" s="27"/>
      <c r="D881" s="11"/>
    </row>
    <row r="882" spans="1:4" ht="12.75">
      <c r="A882" s="11"/>
      <c r="B882" s="11"/>
      <c r="C882" s="27"/>
      <c r="D882" s="11"/>
    </row>
    <row r="883" spans="1:4" ht="12.75">
      <c r="A883" s="11"/>
      <c r="B883" s="11"/>
      <c r="C883" s="27"/>
      <c r="D883" s="11"/>
    </row>
    <row r="884" spans="1:4" ht="12.75">
      <c r="A884" s="11"/>
      <c r="B884" s="11"/>
      <c r="C884" s="27"/>
      <c r="D884" s="11"/>
    </row>
    <row r="885" spans="1:4" ht="12.75">
      <c r="A885" s="11"/>
      <c r="B885" s="11"/>
      <c r="C885" s="27"/>
      <c r="D885" s="11"/>
    </row>
    <row r="886" spans="1:4" ht="12.75">
      <c r="A886" s="11"/>
      <c r="B886" s="11"/>
      <c r="C886" s="27"/>
      <c r="D886" s="11"/>
    </row>
    <row r="887" spans="1:4" ht="12.75">
      <c r="A887" s="11"/>
      <c r="B887" s="11"/>
      <c r="C887" s="27"/>
      <c r="D887" s="11"/>
    </row>
    <row r="888" spans="1:4" ht="12.75">
      <c r="A888" s="11"/>
      <c r="B888" s="11"/>
      <c r="C888" s="27"/>
      <c r="D888" s="11"/>
    </row>
    <row r="889" spans="1:4" ht="12.75">
      <c r="A889" s="11"/>
      <c r="B889" s="11"/>
      <c r="C889" s="27"/>
      <c r="D889" s="11"/>
    </row>
    <row r="890" spans="1:4" ht="12.75">
      <c r="A890" s="11"/>
      <c r="B890" s="11"/>
      <c r="C890" s="27"/>
      <c r="D890" s="11"/>
    </row>
    <row r="891" spans="1:4" ht="12.75">
      <c r="A891" s="11"/>
      <c r="B891" s="11"/>
      <c r="C891" s="27"/>
      <c r="D891" s="11"/>
    </row>
    <row r="892" spans="1:4" ht="12.75">
      <c r="A892" s="11"/>
      <c r="B892" s="11"/>
      <c r="C892" s="27"/>
      <c r="D892" s="11"/>
    </row>
    <row r="893" spans="1:4" ht="12.75">
      <c r="A893" s="11"/>
      <c r="B893" s="11"/>
      <c r="C893" s="27"/>
      <c r="D893" s="11"/>
    </row>
    <row r="894" spans="1:4" ht="12.75">
      <c r="A894" s="11"/>
      <c r="B894" s="11"/>
      <c r="C894" s="27"/>
      <c r="D894" s="11"/>
    </row>
    <row r="895" spans="1:4" ht="12.75">
      <c r="A895" s="11"/>
      <c r="B895" s="11"/>
      <c r="C895" s="27"/>
      <c r="D895" s="11"/>
    </row>
    <row r="896" spans="1:4" ht="12.75">
      <c r="A896" s="11"/>
      <c r="B896" s="11"/>
      <c r="C896" s="27"/>
      <c r="D896" s="11"/>
    </row>
    <row r="897" spans="1:4" ht="12.75">
      <c r="A897" s="11"/>
      <c r="B897" s="11"/>
      <c r="C897" s="27"/>
      <c r="D897" s="11"/>
    </row>
    <row r="898" spans="1:4" ht="12.75">
      <c r="A898" s="11"/>
      <c r="B898" s="11"/>
      <c r="C898" s="27"/>
      <c r="D898" s="11"/>
    </row>
    <row r="899" spans="1:4" ht="12.75">
      <c r="A899" s="11"/>
      <c r="B899" s="11"/>
      <c r="C899" s="27"/>
      <c r="D899" s="11"/>
    </row>
    <row r="900" spans="1:4" ht="12.75">
      <c r="A900" s="11"/>
      <c r="B900" s="11"/>
      <c r="C900" s="27"/>
      <c r="D900" s="11"/>
    </row>
    <row r="901" spans="1:4" ht="12.75">
      <c r="A901" s="11"/>
      <c r="B901" s="11"/>
      <c r="C901" s="27"/>
      <c r="D901" s="11"/>
    </row>
    <row r="902" spans="1:4" ht="12.75">
      <c r="A902" s="11"/>
      <c r="B902" s="11"/>
      <c r="C902" s="27"/>
      <c r="D902" s="11"/>
    </row>
    <row r="903" spans="1:4" ht="12.75">
      <c r="A903" s="11"/>
      <c r="B903" s="11"/>
      <c r="C903" s="27"/>
      <c r="D903" s="11"/>
    </row>
    <row r="904" spans="1:4" ht="12.75">
      <c r="A904" s="11"/>
      <c r="B904" s="11"/>
      <c r="C904" s="27"/>
      <c r="D904" s="11"/>
    </row>
    <row r="905" spans="1:4" ht="12.75">
      <c r="A905" s="11"/>
      <c r="B905" s="11"/>
      <c r="C905" s="27"/>
      <c r="D905" s="11"/>
    </row>
    <row r="906" spans="1:4" ht="12.75">
      <c r="A906" s="11"/>
      <c r="B906" s="11"/>
      <c r="C906" s="27"/>
      <c r="D906" s="11"/>
    </row>
    <row r="907" spans="1:4" ht="12.75">
      <c r="A907" s="11"/>
      <c r="B907" s="11"/>
      <c r="C907" s="27"/>
      <c r="D907" s="11"/>
    </row>
    <row r="908" spans="1:4" ht="12.75">
      <c r="A908" s="11"/>
      <c r="B908" s="11"/>
      <c r="C908" s="27"/>
      <c r="D908" s="11"/>
    </row>
    <row r="909" spans="1:4" ht="12.75">
      <c r="A909" s="11"/>
      <c r="B909" s="11"/>
      <c r="C909" s="27"/>
      <c r="D909" s="11"/>
    </row>
    <row r="910" spans="1:4" ht="12.75">
      <c r="A910" s="11"/>
      <c r="B910" s="11"/>
      <c r="C910" s="27"/>
      <c r="D910" s="11"/>
    </row>
    <row r="911" spans="1:4" ht="12.75">
      <c r="A911" s="11"/>
      <c r="B911" s="11"/>
      <c r="C911" s="27"/>
      <c r="D911" s="11"/>
    </row>
    <row r="912" spans="1:4" ht="12.75">
      <c r="A912" s="11"/>
      <c r="B912" s="11"/>
      <c r="C912" s="27"/>
      <c r="D912" s="11"/>
    </row>
    <row r="913" spans="1:4" ht="12.75">
      <c r="A913" s="11"/>
      <c r="B913" s="11"/>
      <c r="C913" s="27"/>
      <c r="D913" s="11"/>
    </row>
    <row r="914" spans="1:4" ht="12.75">
      <c r="A914" s="11"/>
      <c r="B914" s="11"/>
      <c r="C914" s="27"/>
      <c r="D914" s="11"/>
    </row>
    <row r="915" spans="1:4" ht="12.75">
      <c r="A915" s="11"/>
      <c r="B915" s="11"/>
      <c r="C915" s="27"/>
      <c r="D915" s="11"/>
    </row>
    <row r="916" spans="1:4" ht="12.75">
      <c r="A916" s="11"/>
      <c r="B916" s="11"/>
      <c r="C916" s="27"/>
      <c r="D916" s="11"/>
    </row>
    <row r="917" spans="1:4" ht="12.75">
      <c r="A917" s="11"/>
      <c r="B917" s="11"/>
      <c r="C917" s="27"/>
      <c r="D917" s="11"/>
    </row>
    <row r="918" spans="1:4" ht="12.75">
      <c r="A918" s="11"/>
      <c r="B918" s="11"/>
      <c r="C918" s="27"/>
      <c r="D918" s="11"/>
    </row>
    <row r="919" spans="1:4" ht="12.75">
      <c r="A919" s="11"/>
      <c r="B919" s="11"/>
      <c r="C919" s="27"/>
      <c r="D919" s="11"/>
    </row>
    <row r="920" spans="1:4" ht="12.75">
      <c r="A920" s="11"/>
      <c r="B920" s="11"/>
      <c r="C920" s="27"/>
      <c r="D920" s="11"/>
    </row>
    <row r="921" spans="1:4" ht="12.75">
      <c r="A921" s="11"/>
      <c r="B921" s="11"/>
      <c r="C921" s="27"/>
      <c r="D921" s="11"/>
    </row>
    <row r="922" spans="1:4" ht="12.75">
      <c r="A922" s="11"/>
      <c r="B922" s="11"/>
      <c r="C922" s="27"/>
      <c r="D922" s="11"/>
    </row>
    <row r="923" spans="1:4" ht="12.75">
      <c r="A923" s="11"/>
      <c r="B923" s="11"/>
      <c r="C923" s="27"/>
      <c r="D923" s="11"/>
    </row>
    <row r="924" spans="1:4" ht="12.75">
      <c r="A924" s="11"/>
      <c r="B924" s="11"/>
      <c r="C924" s="27"/>
      <c r="D924" s="11"/>
    </row>
    <row r="925" spans="1:4" ht="12.75">
      <c r="A925" s="11"/>
      <c r="B925" s="11"/>
      <c r="C925" s="27"/>
      <c r="D925" s="11"/>
    </row>
    <row r="926" spans="1:4" ht="12.75">
      <c r="A926" s="11"/>
      <c r="B926" s="11"/>
      <c r="C926" s="27"/>
      <c r="D926" s="11"/>
    </row>
    <row r="927" spans="1:4" ht="12.75">
      <c r="A927" s="11"/>
      <c r="B927" s="11"/>
      <c r="C927" s="27"/>
      <c r="D927" s="11"/>
    </row>
    <row r="928" spans="1:4" ht="12.75">
      <c r="A928" s="11"/>
      <c r="B928" s="11"/>
      <c r="C928" s="27"/>
      <c r="D928" s="11"/>
    </row>
    <row r="929" spans="1:4" ht="12.75">
      <c r="A929" s="11"/>
      <c r="B929" s="11"/>
      <c r="C929" s="27"/>
      <c r="D929" s="11"/>
    </row>
    <row r="930" spans="1:4" ht="12.75">
      <c r="A930" s="11"/>
      <c r="B930" s="11"/>
      <c r="C930" s="27"/>
      <c r="D930" s="11"/>
    </row>
    <row r="931" spans="1:4" ht="12.75">
      <c r="A931" s="11"/>
      <c r="B931" s="11"/>
      <c r="C931" s="27"/>
      <c r="D931" s="11"/>
    </row>
    <row r="932" spans="1:4" ht="12.75">
      <c r="A932" s="11"/>
      <c r="B932" s="11"/>
      <c r="C932" s="27"/>
      <c r="D932" s="11"/>
    </row>
    <row r="933" spans="1:4" ht="12.75">
      <c r="A933" s="11"/>
      <c r="B933" s="11"/>
      <c r="C933" s="27"/>
      <c r="D933" s="11"/>
    </row>
    <row r="934" spans="1:4" ht="12.75">
      <c r="A934" s="11"/>
      <c r="B934" s="11"/>
      <c r="C934" s="27"/>
      <c r="D934" s="11"/>
    </row>
    <row r="935" spans="1:4" ht="12.75">
      <c r="A935" s="11"/>
      <c r="B935" s="11"/>
      <c r="C935" s="27"/>
      <c r="D935" s="11"/>
    </row>
    <row r="936" spans="1:4" ht="12.75">
      <c r="A936" s="11"/>
      <c r="B936" s="11"/>
      <c r="C936" s="27"/>
      <c r="D936" s="11"/>
    </row>
    <row r="937" spans="1:4" ht="12.75">
      <c r="A937" s="11"/>
      <c r="B937" s="11"/>
      <c r="C937" s="27"/>
      <c r="D937" s="11"/>
    </row>
    <row r="938" spans="1:4" ht="12.75">
      <c r="A938" s="11"/>
      <c r="B938" s="11"/>
      <c r="C938" s="27"/>
      <c r="D938" s="11"/>
    </row>
    <row r="939" spans="1:4" ht="12.75">
      <c r="A939" s="11"/>
      <c r="B939" s="11"/>
      <c r="C939" s="27"/>
      <c r="D939" s="11"/>
    </row>
    <row r="940" spans="1:4" ht="12.75">
      <c r="A940" s="11"/>
      <c r="B940" s="11"/>
      <c r="C940" s="27"/>
      <c r="D940" s="11"/>
    </row>
    <row r="941" spans="1:4" ht="12.75">
      <c r="A941" s="11"/>
      <c r="B941" s="11"/>
      <c r="C941" s="27"/>
      <c r="D941" s="11"/>
    </row>
    <row r="942" spans="1:4" ht="12.75">
      <c r="A942" s="11"/>
      <c r="B942" s="11"/>
      <c r="C942" s="27"/>
      <c r="D942" s="11"/>
    </row>
    <row r="943" spans="1:4" ht="12.75">
      <c r="A943" s="11"/>
      <c r="B943" s="11"/>
      <c r="C943" s="27"/>
      <c r="D943" s="11"/>
    </row>
    <row r="944" spans="1:4" ht="12.75">
      <c r="A944" s="11"/>
      <c r="B944" s="11"/>
      <c r="C944" s="27"/>
      <c r="D944" s="11"/>
    </row>
    <row r="945" spans="1:4" ht="12.75">
      <c r="A945" s="11"/>
      <c r="B945" s="11"/>
      <c r="C945" s="27"/>
      <c r="D945" s="11"/>
    </row>
    <row r="946" spans="1:4" ht="12.75">
      <c r="A946" s="11"/>
      <c r="B946" s="11"/>
      <c r="C946" s="27"/>
      <c r="D946" s="11"/>
    </row>
    <row r="947" spans="1:4" ht="12.75">
      <c r="A947" s="11"/>
      <c r="B947" s="11"/>
      <c r="C947" s="27"/>
      <c r="D947" s="11"/>
    </row>
    <row r="948" spans="1:4" ht="12.75">
      <c r="A948" s="11"/>
      <c r="B948" s="11"/>
      <c r="C948" s="27"/>
      <c r="D948" s="11"/>
    </row>
    <row r="949" spans="1:4" ht="12.75">
      <c r="A949" s="11"/>
      <c r="B949" s="11"/>
      <c r="C949" s="27"/>
      <c r="D949" s="11"/>
    </row>
    <row r="950" spans="1:4" ht="12.75">
      <c r="A950" s="11"/>
      <c r="B950" s="11"/>
      <c r="C950" s="27"/>
      <c r="D950" s="11"/>
    </row>
    <row r="951" spans="1:4" ht="12.75">
      <c r="A951" s="11"/>
      <c r="B951" s="11"/>
      <c r="C951" s="27"/>
      <c r="D951" s="11"/>
    </row>
    <row r="952" spans="1:4" ht="12.75">
      <c r="A952" s="11"/>
      <c r="B952" s="11"/>
      <c r="C952" s="27"/>
      <c r="D952" s="11"/>
    </row>
    <row r="953" spans="1:4" ht="12.75">
      <c r="A953" s="11"/>
      <c r="B953" s="11"/>
      <c r="C953" s="27"/>
      <c r="D953" s="11"/>
    </row>
    <row r="954" spans="1:4" ht="12.75">
      <c r="A954" s="11"/>
      <c r="B954" s="11"/>
      <c r="C954" s="27"/>
      <c r="D954" s="11"/>
    </row>
    <row r="955" spans="1:4" ht="12.75">
      <c r="A955" s="11"/>
      <c r="B955" s="11"/>
      <c r="C955" s="27"/>
      <c r="D955" s="11"/>
    </row>
    <row r="956" spans="1:4" ht="12.75">
      <c r="A956" s="11"/>
      <c r="B956" s="11"/>
      <c r="C956" s="27"/>
      <c r="D956" s="11"/>
    </row>
    <row r="957" spans="1:4" ht="12.75">
      <c r="A957" s="11"/>
      <c r="B957" s="11"/>
      <c r="C957" s="27"/>
      <c r="D957" s="11"/>
    </row>
    <row r="958" spans="1:4" ht="12.75">
      <c r="A958" s="11"/>
      <c r="B958" s="11"/>
      <c r="C958" s="27"/>
      <c r="D958" s="11"/>
    </row>
    <row r="959" spans="1:4" ht="12.75">
      <c r="A959" s="11"/>
      <c r="B959" s="11"/>
      <c r="C959" s="27"/>
      <c r="D959" s="11"/>
    </row>
    <row r="960" spans="1:4" ht="12.75">
      <c r="A960" s="11"/>
      <c r="B960" s="11"/>
      <c r="C960" s="27"/>
      <c r="D960" s="11"/>
    </row>
    <row r="961" spans="1:4" ht="12.75">
      <c r="A961" s="11"/>
      <c r="B961" s="11"/>
      <c r="C961" s="27"/>
      <c r="D961" s="11"/>
    </row>
    <row r="962" spans="1:4" ht="12.75">
      <c r="A962" s="11"/>
      <c r="B962" s="11"/>
      <c r="C962" s="27"/>
      <c r="D962" s="11"/>
    </row>
    <row r="963" spans="1:4" ht="12.75">
      <c r="A963" s="11"/>
      <c r="B963" s="11"/>
      <c r="C963" s="27"/>
      <c r="D963" s="11"/>
    </row>
    <row r="964" spans="1:4" ht="12.75">
      <c r="A964" s="11"/>
      <c r="B964" s="11"/>
      <c r="C964" s="27"/>
      <c r="D964" s="11"/>
    </row>
    <row r="965" spans="1:4" ht="12.75">
      <c r="A965" s="11"/>
      <c r="B965" s="11"/>
      <c r="C965" s="27"/>
      <c r="D965" s="11"/>
    </row>
    <row r="966" spans="1:4" ht="12.75">
      <c r="A966" s="11"/>
      <c r="B966" s="11"/>
      <c r="C966" s="27"/>
      <c r="D966" s="11"/>
    </row>
    <row r="967" spans="1:4" ht="12.75">
      <c r="A967" s="11"/>
      <c r="B967" s="11"/>
      <c r="C967" s="27"/>
      <c r="D967" s="11"/>
    </row>
    <row r="968" spans="1:4" ht="12.75">
      <c r="A968" s="11"/>
      <c r="B968" s="11"/>
      <c r="C968" s="27"/>
      <c r="D968" s="11"/>
    </row>
    <row r="969" spans="1:4" ht="12.75">
      <c r="A969" s="11"/>
      <c r="B969" s="11"/>
      <c r="C969" s="27"/>
      <c r="D969" s="11"/>
    </row>
    <row r="970" spans="1:4" ht="12.75">
      <c r="A970" s="11"/>
      <c r="B970" s="11"/>
      <c r="C970" s="27"/>
      <c r="D970" s="11"/>
    </row>
    <row r="971" spans="1:4" ht="12.75">
      <c r="A971" s="11"/>
      <c r="B971" s="11"/>
      <c r="C971" s="27"/>
      <c r="D971" s="11"/>
    </row>
    <row r="972" spans="1:4" ht="12.75">
      <c r="A972" s="11"/>
      <c r="B972" s="11"/>
      <c r="C972" s="27"/>
      <c r="D972" s="11"/>
    </row>
    <row r="973" spans="1:4" ht="12.75">
      <c r="A973" s="11"/>
      <c r="B973" s="11"/>
      <c r="C973" s="27"/>
      <c r="D973" s="11"/>
    </row>
    <row r="974" spans="1:4" ht="12.75">
      <c r="A974" s="11"/>
      <c r="B974" s="11"/>
      <c r="C974" s="27"/>
      <c r="D974" s="11"/>
    </row>
    <row r="975" spans="1:4" ht="12.75">
      <c r="A975" s="11"/>
      <c r="B975" s="11"/>
      <c r="C975" s="27"/>
      <c r="D975" s="11"/>
    </row>
    <row r="976" spans="1:4" ht="12.75">
      <c r="A976" s="11"/>
      <c r="B976" s="11"/>
      <c r="C976" s="27"/>
      <c r="D976" s="11"/>
    </row>
    <row r="977" spans="1:4" ht="12.75">
      <c r="A977" s="11"/>
      <c r="B977" s="11"/>
      <c r="C977" s="27"/>
      <c r="D977" s="11"/>
    </row>
    <row r="978" spans="1:4" ht="12.75">
      <c r="A978" s="11"/>
      <c r="B978" s="11"/>
      <c r="C978" s="27"/>
      <c r="D978" s="11"/>
    </row>
    <row r="979" spans="1:4" ht="12.75">
      <c r="A979" s="11"/>
      <c r="B979" s="11"/>
      <c r="C979" s="27"/>
      <c r="D979" s="11"/>
    </row>
    <row r="980" spans="1:4" ht="12.75">
      <c r="A980" s="11"/>
      <c r="B980" s="11"/>
      <c r="C980" s="27"/>
      <c r="D980" s="11"/>
    </row>
    <row r="981" spans="1:4" ht="12.75">
      <c r="A981" s="11"/>
      <c r="B981" s="11"/>
      <c r="C981" s="27"/>
      <c r="D981" s="11"/>
    </row>
    <row r="982" spans="1:4" ht="12.75">
      <c r="A982" s="11"/>
      <c r="B982" s="11"/>
      <c r="C982" s="27"/>
      <c r="D982" s="11"/>
    </row>
    <row r="983" spans="1:4" ht="12.75">
      <c r="A983" s="11"/>
      <c r="B983" s="11"/>
      <c r="C983" s="27"/>
      <c r="D983" s="11"/>
    </row>
    <row r="984" spans="1:4" ht="12.75">
      <c r="A984" s="11"/>
      <c r="B984" s="11"/>
      <c r="C984" s="27"/>
      <c r="D984" s="11"/>
    </row>
    <row r="985" spans="1:4" ht="12.75">
      <c r="A985" s="11"/>
      <c r="B985" s="11"/>
      <c r="C985" s="27"/>
      <c r="D985" s="11"/>
    </row>
    <row r="986" spans="1:4" ht="12.75">
      <c r="A986" s="11"/>
      <c r="B986" s="11"/>
      <c r="C986" s="27"/>
      <c r="D986" s="11"/>
    </row>
    <row r="987" spans="1:4" ht="12.75">
      <c r="A987" s="11"/>
      <c r="B987" s="11"/>
      <c r="C987" s="27"/>
      <c r="D987" s="11"/>
    </row>
    <row r="988" spans="1:4" ht="12.75">
      <c r="A988" s="11"/>
      <c r="B988" s="11"/>
      <c r="C988" s="27"/>
      <c r="D988" s="11"/>
    </row>
    <row r="989" spans="1:4" ht="12.75">
      <c r="A989" s="11"/>
      <c r="B989" s="11"/>
      <c r="C989" s="27"/>
      <c r="D989" s="11"/>
    </row>
    <row r="990" spans="1:4" ht="12.75">
      <c r="A990" s="11"/>
      <c r="B990" s="11"/>
      <c r="C990" s="27"/>
      <c r="D990" s="11"/>
    </row>
    <row r="991" spans="1:4" ht="12.75">
      <c r="A991" s="11"/>
      <c r="B991" s="11"/>
      <c r="C991" s="27"/>
      <c r="D991" s="11"/>
    </row>
    <row r="992" spans="1:4" ht="12.75">
      <c r="A992" s="11"/>
      <c r="B992" s="11"/>
      <c r="C992" s="27"/>
      <c r="D992" s="11"/>
    </row>
    <row r="993" spans="1:4" ht="12.75">
      <c r="A993" s="11"/>
      <c r="B993" s="11"/>
      <c r="C993" s="27"/>
      <c r="D993" s="11"/>
    </row>
    <row r="994" spans="1:4" ht="12.75">
      <c r="A994" s="11"/>
      <c r="B994" s="11"/>
      <c r="C994" s="27"/>
      <c r="D994" s="11"/>
    </row>
    <row r="995" spans="1:4" ht="12.75">
      <c r="A995" s="11"/>
      <c r="B995" s="11"/>
      <c r="C995" s="27"/>
      <c r="D995" s="11"/>
    </row>
  </sheetData>
  <mergeCells count="60">
    <mergeCell ref="A431:D431"/>
    <mergeCell ref="A435:B435"/>
    <mergeCell ref="A476:B476"/>
    <mergeCell ref="A446:D446"/>
    <mergeCell ref="A448:B448"/>
    <mergeCell ref="A464:B464"/>
    <mergeCell ref="A465:D465"/>
    <mergeCell ref="A462:D462"/>
    <mergeCell ref="A452:D452"/>
    <mergeCell ref="A455:B455"/>
    <mergeCell ref="A222:B222"/>
    <mergeCell ref="A439:D439"/>
    <mergeCell ref="A271:B271"/>
    <mergeCell ref="A276:D276"/>
    <mergeCell ref="A272:D272"/>
    <mergeCell ref="A278:B278"/>
    <mergeCell ref="A275:B275"/>
    <mergeCell ref="A279:D279"/>
    <mergeCell ref="A259:D259"/>
    <mergeCell ref="A264:D264"/>
    <mergeCell ref="A263:B263"/>
    <mergeCell ref="A461:B461"/>
    <mergeCell ref="A459:D459"/>
    <mergeCell ref="A456:D456"/>
    <mergeCell ref="A458:B458"/>
    <mergeCell ref="A451:B451"/>
    <mergeCell ref="A290:B290"/>
    <mergeCell ref="A430:B430"/>
    <mergeCell ref="A437:D437"/>
    <mergeCell ref="A449:D449"/>
    <mergeCell ref="A151:D151"/>
    <mergeCell ref="A190:B190"/>
    <mergeCell ref="A211:D211"/>
    <mergeCell ref="A202:B202"/>
    <mergeCell ref="A203:D203"/>
    <mergeCell ref="A210:B210"/>
    <mergeCell ref="A127:D127"/>
    <mergeCell ref="A126:B126"/>
    <mergeCell ref="A116:B116"/>
    <mergeCell ref="A117:D117"/>
    <mergeCell ref="A150:B150"/>
    <mergeCell ref="A139:D139"/>
    <mergeCell ref="A3:D3"/>
    <mergeCell ref="A5:D5"/>
    <mergeCell ref="A86:B86"/>
    <mergeCell ref="A88:D88"/>
    <mergeCell ref="A87:D87"/>
    <mergeCell ref="A98:D98"/>
    <mergeCell ref="A97:B97"/>
    <mergeCell ref="A133:B133"/>
    <mergeCell ref="A291:D291"/>
    <mergeCell ref="A441:D441"/>
    <mergeCell ref="A134:D134"/>
    <mergeCell ref="A445:B445"/>
    <mergeCell ref="A223:D223"/>
    <mergeCell ref="A249:D249"/>
    <mergeCell ref="A248:B248"/>
    <mergeCell ref="A258:B258"/>
    <mergeCell ref="A138:B138"/>
    <mergeCell ref="A191:D191"/>
  </mergeCells>
  <printOptions horizontalCentered="1"/>
  <pageMargins left="0.984251968503937" right="0.3937007874015748" top="0.4" bottom="0.3937007874015748" header="0.69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IU83"/>
  <sheetViews>
    <sheetView workbookViewId="0" topLeftCell="A76">
      <selection activeCell="D89" sqref="D89"/>
    </sheetView>
  </sheetViews>
  <sheetFormatPr defaultColWidth="9.140625" defaultRowHeight="12.75"/>
  <cols>
    <col min="1" max="1" width="4.57421875" style="5" customWidth="1"/>
    <col min="2" max="2" width="14.8515625" style="5" customWidth="1"/>
    <col min="3" max="3" width="14.00390625" style="5" customWidth="1"/>
    <col min="4" max="4" width="21.8515625" style="20" customWidth="1"/>
    <col min="5" max="5" width="16.57421875" style="21" customWidth="1"/>
    <col min="6" max="6" width="12.7109375" style="5" customWidth="1"/>
    <col min="7" max="7" width="13.57421875" style="5" customWidth="1"/>
    <col min="8" max="8" width="6.00390625" style="8" customWidth="1"/>
    <col min="9" max="9" width="8.421875" style="5" customWidth="1"/>
    <col min="10" max="10" width="5.7109375" style="8" customWidth="1"/>
    <col min="11" max="11" width="10.8515625" style="80" customWidth="1"/>
    <col min="12" max="13" width="10.00390625" style="5" customWidth="1"/>
    <col min="14" max="14" width="10.57421875" style="5" customWidth="1"/>
    <col min="15" max="15" width="9.8515625" style="5" customWidth="1"/>
    <col min="16" max="16384" width="9.140625" style="5" customWidth="1"/>
  </cols>
  <sheetData>
    <row r="1" spans="1:15" ht="18">
      <c r="A1" s="7" t="s">
        <v>298</v>
      </c>
      <c r="N1" s="198" t="s">
        <v>39</v>
      </c>
      <c r="O1" s="198"/>
    </row>
    <row r="2" spans="1:15" ht="23.25" customHeight="1">
      <c r="A2" s="172" t="s">
        <v>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2.75" customHeight="1">
      <c r="A3" s="177" t="s">
        <v>7</v>
      </c>
      <c r="B3" s="177" t="s">
        <v>8</v>
      </c>
      <c r="C3" s="177" t="s">
        <v>9</v>
      </c>
      <c r="D3" s="197" t="s">
        <v>10</v>
      </c>
      <c r="E3" s="177" t="s">
        <v>11</v>
      </c>
      <c r="F3" s="177" t="s">
        <v>12</v>
      </c>
      <c r="G3" s="177" t="s">
        <v>13</v>
      </c>
      <c r="H3" s="177" t="s">
        <v>14</v>
      </c>
      <c r="I3" s="177" t="s">
        <v>15</v>
      </c>
      <c r="J3" s="177" t="s">
        <v>16</v>
      </c>
      <c r="K3" s="197" t="s">
        <v>38</v>
      </c>
      <c r="L3" s="177" t="s">
        <v>17</v>
      </c>
      <c r="M3" s="177"/>
      <c r="N3" s="177" t="s">
        <v>18</v>
      </c>
      <c r="O3" s="177"/>
    </row>
    <row r="4" spans="1:15" ht="18.75" customHeight="1">
      <c r="A4" s="177"/>
      <c r="B4" s="177"/>
      <c r="C4" s="177"/>
      <c r="D4" s="197"/>
      <c r="E4" s="177"/>
      <c r="F4" s="177"/>
      <c r="G4" s="177"/>
      <c r="H4" s="177"/>
      <c r="I4" s="177"/>
      <c r="J4" s="177"/>
      <c r="K4" s="197"/>
      <c r="L4" s="177"/>
      <c r="M4" s="177"/>
      <c r="N4" s="177"/>
      <c r="O4" s="177"/>
    </row>
    <row r="5" spans="1:15" ht="18" customHeight="1">
      <c r="A5" s="177"/>
      <c r="B5" s="177"/>
      <c r="C5" s="177"/>
      <c r="D5" s="197"/>
      <c r="E5" s="177"/>
      <c r="F5" s="177"/>
      <c r="G5" s="177"/>
      <c r="H5" s="177"/>
      <c r="I5" s="177"/>
      <c r="J5" s="177"/>
      <c r="K5" s="197"/>
      <c r="L5" s="4" t="s">
        <v>19</v>
      </c>
      <c r="M5" s="4" t="s">
        <v>20</v>
      </c>
      <c r="N5" s="4" t="s">
        <v>19</v>
      </c>
      <c r="O5" s="4" t="s">
        <v>20</v>
      </c>
    </row>
    <row r="6" spans="1:15" ht="18" customHeight="1">
      <c r="A6" s="179" t="s">
        <v>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255" s="9" customFormat="1" ht="24.75" customHeight="1">
      <c r="A7" s="2">
        <v>1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>
        <v>2000</v>
      </c>
      <c r="I7" s="2">
        <v>5</v>
      </c>
      <c r="J7" s="2">
        <v>1999</v>
      </c>
      <c r="K7" s="2" t="s">
        <v>745</v>
      </c>
      <c r="L7" s="6" t="s">
        <v>746</v>
      </c>
      <c r="M7" s="6" t="s">
        <v>747</v>
      </c>
      <c r="N7" s="6" t="s">
        <v>746</v>
      </c>
      <c r="O7" s="6" t="s">
        <v>747</v>
      </c>
      <c r="P7" s="84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pans="1:255" s="9" customFormat="1" ht="24.75" customHeight="1">
      <c r="A8" s="3">
        <v>2</v>
      </c>
      <c r="B8" s="3" t="s">
        <v>112</v>
      </c>
      <c r="C8" s="3" t="s">
        <v>113</v>
      </c>
      <c r="D8" s="3" t="s">
        <v>114</v>
      </c>
      <c r="E8" s="3">
        <v>468381</v>
      </c>
      <c r="F8" s="3" t="s">
        <v>115</v>
      </c>
      <c r="G8" s="3" t="s">
        <v>110</v>
      </c>
      <c r="H8" s="3">
        <v>1600</v>
      </c>
      <c r="I8" s="3">
        <v>5</v>
      </c>
      <c r="J8" s="3">
        <v>2000</v>
      </c>
      <c r="K8" s="3" t="s">
        <v>748</v>
      </c>
      <c r="L8" s="4" t="s">
        <v>749</v>
      </c>
      <c r="M8" s="4" t="s">
        <v>750</v>
      </c>
      <c r="N8" s="4" t="s">
        <v>751</v>
      </c>
      <c r="O8" s="4" t="s">
        <v>752</v>
      </c>
      <c r="P8" s="84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pans="1:15" ht="21" customHeight="1">
      <c r="A9" s="179" t="s">
        <v>48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</row>
    <row r="10" spans="1:27" s="127" customFormat="1" ht="21" customHeight="1">
      <c r="A10" s="126"/>
      <c r="B10" s="2" t="s">
        <v>111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1:27" ht="12.75">
      <c r="A11" s="179" t="s">
        <v>119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</row>
    <row r="12" spans="1:27" s="9" customFormat="1" ht="24.75" customHeight="1">
      <c r="A12" s="2">
        <v>1</v>
      </c>
      <c r="B12" s="2" t="s">
        <v>162</v>
      </c>
      <c r="C12" s="2" t="s">
        <v>163</v>
      </c>
      <c r="D12" s="2" t="s">
        <v>164</v>
      </c>
      <c r="E12" s="2" t="s">
        <v>165</v>
      </c>
      <c r="F12" s="2" t="s">
        <v>166</v>
      </c>
      <c r="G12" s="2" t="s">
        <v>167</v>
      </c>
      <c r="H12" s="2">
        <v>2496</v>
      </c>
      <c r="I12" s="2" t="s">
        <v>168</v>
      </c>
      <c r="J12" s="2">
        <v>1996</v>
      </c>
      <c r="K12" s="169" t="s">
        <v>753</v>
      </c>
      <c r="L12" s="6" t="s">
        <v>754</v>
      </c>
      <c r="M12" s="6" t="s">
        <v>755</v>
      </c>
      <c r="N12" s="6" t="s">
        <v>756</v>
      </c>
      <c r="O12" s="6" t="s">
        <v>757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15" s="9" customFormat="1" ht="24.75" customHeight="1">
      <c r="A13" s="3">
        <v>2</v>
      </c>
      <c r="B13" s="3" t="s">
        <v>112</v>
      </c>
      <c r="C13" s="3" t="s">
        <v>169</v>
      </c>
      <c r="D13" s="3" t="s">
        <v>170</v>
      </c>
      <c r="E13" s="3" t="s">
        <v>171</v>
      </c>
      <c r="F13" s="3" t="s">
        <v>172</v>
      </c>
      <c r="G13" s="3" t="s">
        <v>110</v>
      </c>
      <c r="H13" s="3">
        <v>1600</v>
      </c>
      <c r="I13" s="3" t="s">
        <v>173</v>
      </c>
      <c r="J13" s="3">
        <v>1996</v>
      </c>
      <c r="K13" s="3" t="s">
        <v>763</v>
      </c>
      <c r="L13" s="4" t="s">
        <v>759</v>
      </c>
      <c r="M13" s="4" t="s">
        <v>757</v>
      </c>
      <c r="N13" s="4" t="s">
        <v>756</v>
      </c>
      <c r="O13" s="4" t="s">
        <v>760</v>
      </c>
    </row>
    <row r="14" spans="1:15" s="9" customFormat="1" ht="24.75" customHeight="1">
      <c r="A14" s="3">
        <v>3</v>
      </c>
      <c r="B14" s="3" t="s">
        <v>174</v>
      </c>
      <c r="C14" s="3" t="s">
        <v>175</v>
      </c>
      <c r="D14" s="3">
        <v>419128</v>
      </c>
      <c r="E14" s="3">
        <v>550038</v>
      </c>
      <c r="F14" s="3" t="s">
        <v>176</v>
      </c>
      <c r="G14" s="3" t="s">
        <v>177</v>
      </c>
      <c r="H14" s="3">
        <v>1960</v>
      </c>
      <c r="I14" s="3" t="s">
        <v>178</v>
      </c>
      <c r="J14" s="3">
        <v>1988</v>
      </c>
      <c r="K14" s="132"/>
      <c r="L14" s="6" t="s">
        <v>761</v>
      </c>
      <c r="M14" s="6" t="s">
        <v>762</v>
      </c>
      <c r="N14" s="6" t="s">
        <v>179</v>
      </c>
      <c r="O14" s="6" t="s">
        <v>179</v>
      </c>
    </row>
    <row r="15" spans="1:15" s="9" customFormat="1" ht="24.75" customHeight="1">
      <c r="A15" s="3">
        <v>4</v>
      </c>
      <c r="B15" s="3" t="s">
        <v>180</v>
      </c>
      <c r="C15" s="3" t="s">
        <v>181</v>
      </c>
      <c r="D15" s="3">
        <v>30213</v>
      </c>
      <c r="E15" s="132" t="s">
        <v>179</v>
      </c>
      <c r="F15" s="3" t="s">
        <v>182</v>
      </c>
      <c r="G15" s="3" t="s">
        <v>183</v>
      </c>
      <c r="H15" s="132" t="s">
        <v>179</v>
      </c>
      <c r="I15" s="3" t="s">
        <v>184</v>
      </c>
      <c r="J15" s="3">
        <v>1986</v>
      </c>
      <c r="K15" s="132"/>
      <c r="L15" s="6" t="s">
        <v>761</v>
      </c>
      <c r="M15" s="6" t="s">
        <v>762</v>
      </c>
      <c r="N15" s="4" t="s">
        <v>179</v>
      </c>
      <c r="O15" s="4" t="s">
        <v>179</v>
      </c>
    </row>
    <row r="16" spans="1:15" ht="12.75">
      <c r="A16" s="179" t="s">
        <v>185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</row>
    <row r="17" spans="1:15" ht="37.5" customHeight="1">
      <c r="A17" s="3">
        <v>1</v>
      </c>
      <c r="B17" s="3" t="s">
        <v>162</v>
      </c>
      <c r="C17" s="3" t="s">
        <v>163</v>
      </c>
      <c r="D17" s="3" t="s">
        <v>191</v>
      </c>
      <c r="E17" s="3" t="s">
        <v>193</v>
      </c>
      <c r="F17" s="3" t="s">
        <v>196</v>
      </c>
      <c r="G17" s="3" t="s">
        <v>199</v>
      </c>
      <c r="H17" s="134">
        <v>2500</v>
      </c>
      <c r="I17" s="3" t="s">
        <v>200</v>
      </c>
      <c r="J17" s="3">
        <v>1996</v>
      </c>
      <c r="K17" s="3" t="s">
        <v>758</v>
      </c>
      <c r="L17" s="4" t="s">
        <v>769</v>
      </c>
      <c r="M17" s="4" t="s">
        <v>770</v>
      </c>
      <c r="N17" s="4" t="s">
        <v>771</v>
      </c>
      <c r="O17" s="4" t="s">
        <v>772</v>
      </c>
    </row>
    <row r="18" spans="1:15" ht="27.75" customHeight="1">
      <c r="A18" s="3">
        <v>2</v>
      </c>
      <c r="B18" s="3" t="s">
        <v>112</v>
      </c>
      <c r="C18" s="3" t="s">
        <v>189</v>
      </c>
      <c r="D18" s="3" t="s">
        <v>192</v>
      </c>
      <c r="E18" s="3" t="s">
        <v>194</v>
      </c>
      <c r="F18" s="3" t="s">
        <v>197</v>
      </c>
      <c r="G18" s="133" t="s">
        <v>199</v>
      </c>
      <c r="H18" s="138">
        <v>1398</v>
      </c>
      <c r="I18" s="102">
        <v>5</v>
      </c>
      <c r="J18" s="3">
        <v>1996</v>
      </c>
      <c r="K18" s="3" t="s">
        <v>764</v>
      </c>
      <c r="L18" s="4" t="s">
        <v>765</v>
      </c>
      <c r="M18" s="4" t="s">
        <v>766</v>
      </c>
      <c r="N18" s="4" t="s">
        <v>767</v>
      </c>
      <c r="O18" s="4" t="s">
        <v>766</v>
      </c>
    </row>
    <row r="19" spans="1:15" ht="37.5" customHeight="1">
      <c r="A19" s="3">
        <v>3</v>
      </c>
      <c r="B19" s="3" t="s">
        <v>188</v>
      </c>
      <c r="C19" s="3" t="s">
        <v>190</v>
      </c>
      <c r="D19" s="3"/>
      <c r="E19" s="3" t="s">
        <v>195</v>
      </c>
      <c r="F19" s="3" t="s">
        <v>198</v>
      </c>
      <c r="G19" s="133" t="s">
        <v>199</v>
      </c>
      <c r="H19" s="170"/>
      <c r="I19" s="102">
        <v>9</v>
      </c>
      <c r="J19" s="3">
        <v>2005</v>
      </c>
      <c r="K19" s="3" t="s">
        <v>768</v>
      </c>
      <c r="L19" s="4" t="s">
        <v>773</v>
      </c>
      <c r="M19" s="4" t="s">
        <v>774</v>
      </c>
      <c r="N19" s="4" t="s">
        <v>773</v>
      </c>
      <c r="O19" s="4" t="s">
        <v>774</v>
      </c>
    </row>
    <row r="20" spans="1:15" ht="12.75">
      <c r="A20" s="179" t="s">
        <v>187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5" ht="38.25" customHeight="1">
      <c r="A21" s="2">
        <v>1</v>
      </c>
      <c r="B21" s="2" t="s">
        <v>256</v>
      </c>
      <c r="C21" s="2" t="s">
        <v>251</v>
      </c>
      <c r="D21" s="2" t="s">
        <v>252</v>
      </c>
      <c r="E21" s="2" t="s">
        <v>253</v>
      </c>
      <c r="F21" s="2" t="s">
        <v>248</v>
      </c>
      <c r="G21" s="2" t="s">
        <v>249</v>
      </c>
      <c r="H21" s="2">
        <v>2496</v>
      </c>
      <c r="I21" s="2" t="s">
        <v>250</v>
      </c>
      <c r="J21" s="2">
        <v>1996</v>
      </c>
      <c r="K21" s="2"/>
      <c r="L21" s="6" t="s">
        <v>776</v>
      </c>
      <c r="M21" s="6" t="s">
        <v>770</v>
      </c>
      <c r="N21" s="6"/>
      <c r="O21" s="6"/>
    </row>
    <row r="22" spans="1:15" ht="12.75">
      <c r="A22" s="179" t="s">
        <v>254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</row>
    <row r="23" spans="1:15" s="127" customFormat="1" ht="44.25" customHeight="1">
      <c r="A23" s="2">
        <v>1</v>
      </c>
      <c r="B23" s="2" t="s">
        <v>162</v>
      </c>
      <c r="C23" s="2" t="s">
        <v>257</v>
      </c>
      <c r="D23" s="2" t="s">
        <v>259</v>
      </c>
      <c r="E23" s="2" t="s">
        <v>261</v>
      </c>
      <c r="F23" s="2" t="s">
        <v>263</v>
      </c>
      <c r="G23" s="2" t="s">
        <v>265</v>
      </c>
      <c r="H23" s="2">
        <v>2496</v>
      </c>
      <c r="I23" s="2" t="s">
        <v>266</v>
      </c>
      <c r="J23" s="2">
        <v>1996</v>
      </c>
      <c r="K23" s="2" t="s">
        <v>775</v>
      </c>
      <c r="L23" s="4" t="s">
        <v>777</v>
      </c>
      <c r="M23" s="4" t="s">
        <v>778</v>
      </c>
      <c r="N23" s="4" t="s">
        <v>761</v>
      </c>
      <c r="O23" s="4" t="s">
        <v>779</v>
      </c>
    </row>
    <row r="24" spans="1:15" s="127" customFormat="1" ht="39" customHeight="1">
      <c r="A24" s="2">
        <v>2</v>
      </c>
      <c r="B24" s="2" t="s">
        <v>112</v>
      </c>
      <c r="C24" s="2" t="s">
        <v>258</v>
      </c>
      <c r="D24" s="2" t="s">
        <v>260</v>
      </c>
      <c r="E24" s="2" t="s">
        <v>262</v>
      </c>
      <c r="F24" s="2" t="s">
        <v>264</v>
      </c>
      <c r="G24" s="2" t="s">
        <v>265</v>
      </c>
      <c r="H24" s="2">
        <v>1598</v>
      </c>
      <c r="I24" s="2" t="s">
        <v>267</v>
      </c>
      <c r="J24" s="2">
        <v>1997</v>
      </c>
      <c r="K24" s="2" t="s">
        <v>780</v>
      </c>
      <c r="L24" s="4" t="s">
        <v>781</v>
      </c>
      <c r="M24" s="4" t="s">
        <v>782</v>
      </c>
      <c r="N24" s="4" t="s">
        <v>781</v>
      </c>
      <c r="O24" s="4" t="s">
        <v>782</v>
      </c>
    </row>
    <row r="25" spans="1:15" ht="12.75">
      <c r="A25" s="179" t="s">
        <v>302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</row>
    <row r="26" spans="1:15" ht="14.25" customHeight="1">
      <c r="A26" s="3"/>
      <c r="B26" s="2" t="s">
        <v>111</v>
      </c>
      <c r="C26" s="2"/>
      <c r="D26" s="2"/>
      <c r="E26" s="2"/>
      <c r="F26" s="2"/>
      <c r="G26" s="2"/>
      <c r="H26" s="2"/>
      <c r="I26" s="2"/>
      <c r="J26" s="2"/>
      <c r="K26" s="2"/>
      <c r="L26" s="6"/>
      <c r="M26" s="6"/>
      <c r="N26" s="6"/>
      <c r="O26" s="6"/>
    </row>
    <row r="27" spans="1:15" ht="12.75">
      <c r="A27" s="179" t="s">
        <v>303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</row>
    <row r="28" spans="1:15" ht="12.75">
      <c r="A28" s="3"/>
      <c r="B28" s="3" t="s">
        <v>111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179" t="s">
        <v>338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</row>
    <row r="30" spans="1:15" ht="39" customHeight="1">
      <c r="A30" s="3"/>
      <c r="B30" s="2" t="s">
        <v>188</v>
      </c>
      <c r="C30" s="2" t="s">
        <v>363</v>
      </c>
      <c r="D30" s="2" t="s">
        <v>364</v>
      </c>
      <c r="E30" s="2" t="s">
        <v>365</v>
      </c>
      <c r="F30" s="2" t="s">
        <v>366</v>
      </c>
      <c r="G30" s="2" t="s">
        <v>367</v>
      </c>
      <c r="H30" s="2">
        <v>1968</v>
      </c>
      <c r="I30" s="2">
        <v>9</v>
      </c>
      <c r="J30" s="2">
        <v>1981</v>
      </c>
      <c r="K30" s="2"/>
      <c r="L30" s="6" t="s">
        <v>761</v>
      </c>
      <c r="M30" s="6" t="s">
        <v>779</v>
      </c>
      <c r="N30" s="6"/>
      <c r="O30" s="6"/>
    </row>
    <row r="31" spans="1:15" ht="12.75">
      <c r="A31" s="179" t="s">
        <v>374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</row>
    <row r="32" spans="1:15" s="41" customFormat="1" ht="16.5" customHeight="1">
      <c r="A32" s="3"/>
      <c r="B32" s="81" t="s">
        <v>111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3"/>
      <c r="O32" s="83"/>
    </row>
    <row r="33" spans="1:15" ht="12.75">
      <c r="A33" s="179" t="s">
        <v>381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</row>
    <row r="34" spans="1:15" ht="37.5" customHeight="1">
      <c r="A34" s="158">
        <v>1</v>
      </c>
      <c r="B34" s="158" t="s">
        <v>384</v>
      </c>
      <c r="C34" s="158" t="s">
        <v>385</v>
      </c>
      <c r="D34" s="158" t="s">
        <v>386</v>
      </c>
      <c r="E34" s="158" t="s">
        <v>387</v>
      </c>
      <c r="F34" s="158" t="s">
        <v>388</v>
      </c>
      <c r="G34" s="158" t="s">
        <v>389</v>
      </c>
      <c r="H34" s="158">
        <v>2500</v>
      </c>
      <c r="I34" s="158" t="s">
        <v>390</v>
      </c>
      <c r="J34" s="158">
        <v>1991</v>
      </c>
      <c r="K34" s="3" t="s">
        <v>783</v>
      </c>
      <c r="L34" s="4" t="s">
        <v>784</v>
      </c>
      <c r="M34" s="4" t="s">
        <v>785</v>
      </c>
      <c r="N34" s="4" t="s">
        <v>786</v>
      </c>
      <c r="O34" s="4" t="s">
        <v>785</v>
      </c>
    </row>
    <row r="35" spans="1:15" ht="12.75">
      <c r="A35" s="179" t="s">
        <v>446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</row>
    <row r="36" spans="1:15" ht="42" customHeight="1">
      <c r="A36" s="158">
        <v>1</v>
      </c>
      <c r="B36" s="158" t="s">
        <v>447</v>
      </c>
      <c r="C36" s="158" t="s">
        <v>448</v>
      </c>
      <c r="D36" s="158" t="s">
        <v>449</v>
      </c>
      <c r="E36" s="158" t="s">
        <v>450</v>
      </c>
      <c r="F36" s="158" t="s">
        <v>451</v>
      </c>
      <c r="G36" s="158" t="s">
        <v>110</v>
      </c>
      <c r="H36" s="158">
        <v>1108</v>
      </c>
      <c r="I36" s="158">
        <v>5</v>
      </c>
      <c r="J36" s="158">
        <v>1998</v>
      </c>
      <c r="K36" s="3" t="s">
        <v>791</v>
      </c>
      <c r="L36" s="4" t="s">
        <v>787</v>
      </c>
      <c r="M36" s="4" t="s">
        <v>788</v>
      </c>
      <c r="N36" s="4" t="s">
        <v>789</v>
      </c>
      <c r="O36" s="4" t="s">
        <v>790</v>
      </c>
    </row>
    <row r="37" spans="1:15" ht="28.5" customHeight="1">
      <c r="A37" s="139">
        <v>2</v>
      </c>
      <c r="B37" s="139" t="s">
        <v>112</v>
      </c>
      <c r="C37" s="139" t="s">
        <v>452</v>
      </c>
      <c r="D37" s="139" t="s">
        <v>453</v>
      </c>
      <c r="E37" s="139" t="s">
        <v>454</v>
      </c>
      <c r="F37" s="139" t="s">
        <v>455</v>
      </c>
      <c r="G37" s="139" t="s">
        <v>110</v>
      </c>
      <c r="H37" s="139">
        <v>1600</v>
      </c>
      <c r="I37" s="139">
        <v>5</v>
      </c>
      <c r="J37" s="139">
        <v>1993</v>
      </c>
      <c r="K37" s="139"/>
      <c r="L37" s="4" t="s">
        <v>793</v>
      </c>
      <c r="M37" s="4" t="s">
        <v>794</v>
      </c>
      <c r="N37" s="143"/>
      <c r="O37" s="143"/>
    </row>
    <row r="38" spans="1:15" ht="28.5" customHeight="1">
      <c r="A38" s="139">
        <v>3</v>
      </c>
      <c r="B38" s="139" t="s">
        <v>162</v>
      </c>
      <c r="C38" s="139" t="s">
        <v>478</v>
      </c>
      <c r="D38" s="139" t="s">
        <v>479</v>
      </c>
      <c r="E38" s="139" t="s">
        <v>480</v>
      </c>
      <c r="F38" s="139" t="s">
        <v>481</v>
      </c>
      <c r="G38" s="139" t="s">
        <v>110</v>
      </c>
      <c r="H38" s="139">
        <v>2402</v>
      </c>
      <c r="I38" s="139">
        <v>14</v>
      </c>
      <c r="J38" s="139">
        <v>2002</v>
      </c>
      <c r="K38" s="81" t="s">
        <v>792</v>
      </c>
      <c r="L38" s="4" t="s">
        <v>795</v>
      </c>
      <c r="M38" s="4" t="s">
        <v>796</v>
      </c>
      <c r="N38" s="4" t="s">
        <v>797</v>
      </c>
      <c r="O38" s="4" t="s">
        <v>798</v>
      </c>
    </row>
    <row r="39" spans="1:15" ht="30" customHeight="1">
      <c r="A39" s="139">
        <v>4</v>
      </c>
      <c r="B39" s="139" t="s">
        <v>456</v>
      </c>
      <c r="C39" s="139" t="s">
        <v>457</v>
      </c>
      <c r="D39" s="139">
        <v>123744</v>
      </c>
      <c r="E39" s="139">
        <v>191878</v>
      </c>
      <c r="F39" s="139" t="s">
        <v>458</v>
      </c>
      <c r="G39" s="139"/>
      <c r="H39" s="139">
        <v>1960</v>
      </c>
      <c r="I39" s="139">
        <v>1</v>
      </c>
      <c r="J39" s="139">
        <v>1969</v>
      </c>
      <c r="K39" s="139"/>
      <c r="L39" s="4" t="s">
        <v>799</v>
      </c>
      <c r="M39" s="4" t="s">
        <v>779</v>
      </c>
      <c r="N39" s="143"/>
      <c r="O39" s="143"/>
    </row>
    <row r="40" spans="1:15" ht="24" customHeight="1">
      <c r="A40" s="139">
        <v>6</v>
      </c>
      <c r="B40" s="139" t="s">
        <v>456</v>
      </c>
      <c r="C40" s="139" t="s">
        <v>460</v>
      </c>
      <c r="D40" s="139">
        <v>537216</v>
      </c>
      <c r="E40" s="139" t="s">
        <v>461</v>
      </c>
      <c r="F40" s="139" t="s">
        <v>462</v>
      </c>
      <c r="G40" s="139"/>
      <c r="H40" s="139">
        <v>3120</v>
      </c>
      <c r="I40" s="139">
        <v>1</v>
      </c>
      <c r="J40" s="139">
        <v>1985</v>
      </c>
      <c r="K40" s="139"/>
      <c r="L40" s="4" t="s">
        <v>799</v>
      </c>
      <c r="M40" s="4" t="s">
        <v>779</v>
      </c>
      <c r="N40" s="143"/>
      <c r="O40" s="143"/>
    </row>
    <row r="41" spans="1:15" ht="29.25" customHeight="1">
      <c r="A41" s="139">
        <v>7</v>
      </c>
      <c r="B41" s="139" t="s">
        <v>456</v>
      </c>
      <c r="C41" s="139" t="s">
        <v>460</v>
      </c>
      <c r="D41" s="139">
        <v>636567</v>
      </c>
      <c r="E41" s="139">
        <v>123217</v>
      </c>
      <c r="F41" s="139" t="s">
        <v>463</v>
      </c>
      <c r="G41" s="139"/>
      <c r="H41" s="139">
        <v>2502</v>
      </c>
      <c r="I41" s="139">
        <v>1</v>
      </c>
      <c r="J41" s="139">
        <v>1989</v>
      </c>
      <c r="K41" s="139"/>
      <c r="L41" s="4" t="s">
        <v>799</v>
      </c>
      <c r="M41" s="4" t="s">
        <v>779</v>
      </c>
      <c r="N41" s="143"/>
      <c r="O41" s="143"/>
    </row>
    <row r="42" spans="1:15" ht="29.25" customHeight="1">
      <c r="A42" s="144">
        <v>8</v>
      </c>
      <c r="B42" s="144" t="s">
        <v>456</v>
      </c>
      <c r="C42" s="144" t="s">
        <v>464</v>
      </c>
      <c r="D42" s="139">
        <v>103505</v>
      </c>
      <c r="E42" s="144">
        <v>12689</v>
      </c>
      <c r="F42" s="144" t="s">
        <v>465</v>
      </c>
      <c r="G42" s="144"/>
      <c r="H42" s="144">
        <v>2500</v>
      </c>
      <c r="I42" s="144">
        <v>1</v>
      </c>
      <c r="J42" s="144">
        <v>1996</v>
      </c>
      <c r="K42" s="144"/>
      <c r="L42" s="4" t="s">
        <v>799</v>
      </c>
      <c r="M42" s="4" t="s">
        <v>779</v>
      </c>
      <c r="N42" s="143"/>
      <c r="O42" s="48"/>
    </row>
    <row r="43" spans="1:15" ht="31.5" customHeight="1">
      <c r="A43" s="144">
        <v>9</v>
      </c>
      <c r="B43" s="144" t="s">
        <v>456</v>
      </c>
      <c r="C43" s="144" t="s">
        <v>466</v>
      </c>
      <c r="D43" s="139">
        <v>113864</v>
      </c>
      <c r="E43" s="144" t="s">
        <v>467</v>
      </c>
      <c r="F43" s="144" t="s">
        <v>468</v>
      </c>
      <c r="G43" s="144"/>
      <c r="H43" s="144">
        <v>2500</v>
      </c>
      <c r="I43" s="144">
        <v>1</v>
      </c>
      <c r="J43" s="144">
        <v>1997</v>
      </c>
      <c r="K43" s="144"/>
      <c r="L43" s="4" t="s">
        <v>800</v>
      </c>
      <c r="M43" s="4" t="s">
        <v>801</v>
      </c>
      <c r="N43" s="48"/>
      <c r="O43" s="48"/>
    </row>
    <row r="44" spans="1:15" ht="29.25" customHeight="1">
      <c r="A44" s="144">
        <v>10</v>
      </c>
      <c r="B44" s="144" t="s">
        <v>469</v>
      </c>
      <c r="C44" s="144" t="s">
        <v>470</v>
      </c>
      <c r="D44" s="139">
        <v>113366</v>
      </c>
      <c r="E44" s="144"/>
      <c r="F44" s="144" t="s">
        <v>471</v>
      </c>
      <c r="G44" s="144"/>
      <c r="H44" s="144"/>
      <c r="I44" s="144" t="s">
        <v>472</v>
      </c>
      <c r="J44" s="144">
        <v>1983</v>
      </c>
      <c r="K44" s="144"/>
      <c r="L44" s="4" t="s">
        <v>799</v>
      </c>
      <c r="M44" s="4" t="s">
        <v>779</v>
      </c>
      <c r="N44" s="143"/>
      <c r="O44" s="48"/>
    </row>
    <row r="45" spans="1:15" ht="30" customHeight="1">
      <c r="A45" s="144">
        <v>11</v>
      </c>
      <c r="B45" s="144" t="s">
        <v>469</v>
      </c>
      <c r="C45" s="144" t="s">
        <v>473</v>
      </c>
      <c r="D45" s="139">
        <v>14203</v>
      </c>
      <c r="E45" s="144"/>
      <c r="F45" s="144" t="s">
        <v>474</v>
      </c>
      <c r="G45" s="144"/>
      <c r="H45" s="144"/>
      <c r="I45" s="144" t="s">
        <v>472</v>
      </c>
      <c r="J45" s="144">
        <v>1976</v>
      </c>
      <c r="K45" s="144"/>
      <c r="L45" s="4" t="s">
        <v>799</v>
      </c>
      <c r="M45" s="4" t="s">
        <v>779</v>
      </c>
      <c r="N45" s="143"/>
      <c r="O45" s="48"/>
    </row>
    <row r="46" spans="1:15" ht="24.75" customHeight="1">
      <c r="A46" s="144">
        <v>12</v>
      </c>
      <c r="B46" s="144" t="s">
        <v>469</v>
      </c>
      <c r="C46" s="144" t="s">
        <v>475</v>
      </c>
      <c r="D46" s="139">
        <v>3749</v>
      </c>
      <c r="E46" s="144"/>
      <c r="F46" s="144" t="s">
        <v>476</v>
      </c>
      <c r="G46" s="144"/>
      <c r="H46" s="144"/>
      <c r="I46" s="144" t="s">
        <v>477</v>
      </c>
      <c r="J46" s="144">
        <v>1997</v>
      </c>
      <c r="K46" s="144"/>
      <c r="L46" s="4" t="s">
        <v>799</v>
      </c>
      <c r="M46" s="4" t="s">
        <v>779</v>
      </c>
      <c r="N46" s="143"/>
      <c r="O46" s="48"/>
    </row>
    <row r="47" spans="1:15" ht="12.75">
      <c r="A47" s="179" t="s">
        <v>482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</row>
    <row r="48" spans="1:15" s="127" customFormat="1" ht="27" customHeight="1">
      <c r="A48" s="139">
        <v>1</v>
      </c>
      <c r="B48" s="139" t="s">
        <v>484</v>
      </c>
      <c r="C48" s="144"/>
      <c r="D48" s="139" t="s">
        <v>485</v>
      </c>
      <c r="E48" s="144">
        <v>2</v>
      </c>
      <c r="F48" s="139" t="s">
        <v>486</v>
      </c>
      <c r="G48" s="139" t="s">
        <v>487</v>
      </c>
      <c r="H48" s="139">
        <v>3595</v>
      </c>
      <c r="I48" s="139"/>
      <c r="J48" s="139">
        <v>1997</v>
      </c>
      <c r="K48" s="143"/>
      <c r="L48" s="143" t="s">
        <v>799</v>
      </c>
      <c r="M48" s="143" t="s">
        <v>802</v>
      </c>
      <c r="N48" s="143"/>
      <c r="O48" s="145"/>
    </row>
    <row r="49" spans="1:15" s="127" customFormat="1" ht="26.25" customHeight="1">
      <c r="A49" s="139">
        <v>2</v>
      </c>
      <c r="B49" s="139" t="s">
        <v>488</v>
      </c>
      <c r="C49" s="144"/>
      <c r="D49" s="139" t="s">
        <v>489</v>
      </c>
      <c r="E49" s="144">
        <v>22704</v>
      </c>
      <c r="F49" s="139" t="s">
        <v>490</v>
      </c>
      <c r="G49" s="139" t="s">
        <v>487</v>
      </c>
      <c r="H49" s="139">
        <v>2502</v>
      </c>
      <c r="I49" s="139"/>
      <c r="J49" s="139">
        <v>1990</v>
      </c>
      <c r="K49" s="143"/>
      <c r="L49" s="143" t="s">
        <v>799</v>
      </c>
      <c r="M49" s="143" t="s">
        <v>802</v>
      </c>
      <c r="N49" s="143"/>
      <c r="O49" s="145" t="s">
        <v>26</v>
      </c>
    </row>
    <row r="50" spans="1:15" s="127" customFormat="1" ht="28.5" customHeight="1">
      <c r="A50" s="139">
        <v>3</v>
      </c>
      <c r="B50" s="139" t="s">
        <v>491</v>
      </c>
      <c r="C50" s="144" t="s">
        <v>492</v>
      </c>
      <c r="D50" s="139" t="s">
        <v>493</v>
      </c>
      <c r="E50" s="144">
        <v>1180755</v>
      </c>
      <c r="F50" s="139" t="s">
        <v>494</v>
      </c>
      <c r="G50" s="139" t="s">
        <v>495</v>
      </c>
      <c r="H50" s="139">
        <v>2120</v>
      </c>
      <c r="I50" s="139"/>
      <c r="J50" s="139">
        <v>1993</v>
      </c>
      <c r="K50" s="143"/>
      <c r="L50" s="143" t="s">
        <v>799</v>
      </c>
      <c r="M50" s="143" t="s">
        <v>802</v>
      </c>
      <c r="N50" s="143"/>
      <c r="O50" s="145"/>
    </row>
    <row r="51" spans="1:15" s="9" customFormat="1" ht="30" customHeight="1">
      <c r="A51" s="139">
        <v>4</v>
      </c>
      <c r="B51" s="139" t="s">
        <v>496</v>
      </c>
      <c r="C51" s="144" t="s">
        <v>497</v>
      </c>
      <c r="D51" s="139" t="s">
        <v>498</v>
      </c>
      <c r="E51" s="144" t="s">
        <v>499</v>
      </c>
      <c r="F51" s="139" t="s">
        <v>500</v>
      </c>
      <c r="G51" s="139" t="s">
        <v>110</v>
      </c>
      <c r="H51" s="139">
        <v>1242</v>
      </c>
      <c r="I51" s="139"/>
      <c r="J51" s="139">
        <v>2001</v>
      </c>
      <c r="K51" s="143"/>
      <c r="L51" s="143" t="s">
        <v>803</v>
      </c>
      <c r="M51" s="143" t="s">
        <v>804</v>
      </c>
      <c r="N51" s="143"/>
      <c r="O51" s="145"/>
    </row>
    <row r="52" spans="1:15" s="9" customFormat="1" ht="14.25" customHeight="1">
      <c r="A52" s="179" t="s">
        <v>604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</row>
    <row r="53" spans="1:15" s="9" customFormat="1" ht="13.5" customHeight="1">
      <c r="A53" s="2"/>
      <c r="B53" s="2" t="s">
        <v>111</v>
      </c>
      <c r="C53" s="2"/>
      <c r="D53" s="2"/>
      <c r="E53" s="2"/>
      <c r="F53" s="2"/>
      <c r="G53" s="2"/>
      <c r="H53" s="2"/>
      <c r="I53" s="2"/>
      <c r="J53" s="2"/>
      <c r="K53" s="2"/>
      <c r="L53" s="6"/>
      <c r="M53" s="6"/>
      <c r="N53" s="6"/>
      <c r="O53" s="6"/>
    </row>
    <row r="54" spans="1:15" ht="12.75">
      <c r="A54" s="179" t="s">
        <v>525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</row>
    <row r="55" spans="1:15" s="127" customFormat="1" ht="38.25" customHeight="1">
      <c r="A55" s="2">
        <v>1</v>
      </c>
      <c r="B55" s="2" t="s">
        <v>180</v>
      </c>
      <c r="C55" s="2" t="s">
        <v>543</v>
      </c>
      <c r="D55" s="2">
        <v>670042</v>
      </c>
      <c r="E55" s="2">
        <v>235759</v>
      </c>
      <c r="F55" s="2" t="s">
        <v>544</v>
      </c>
      <c r="G55" s="2" t="s">
        <v>110</v>
      </c>
      <c r="H55" s="2">
        <v>6540</v>
      </c>
      <c r="I55" s="2">
        <v>51</v>
      </c>
      <c r="J55" s="2">
        <v>1989</v>
      </c>
      <c r="K55" s="2" t="s">
        <v>808</v>
      </c>
      <c r="L55" s="6" t="s">
        <v>799</v>
      </c>
      <c r="M55" s="6" t="s">
        <v>779</v>
      </c>
      <c r="N55" s="6" t="s">
        <v>799</v>
      </c>
      <c r="O55" s="6" t="s">
        <v>779</v>
      </c>
    </row>
    <row r="56" spans="1:15" s="127" customFormat="1" ht="39" customHeight="1">
      <c r="A56" s="3">
        <v>2</v>
      </c>
      <c r="B56" s="3" t="s">
        <v>496</v>
      </c>
      <c r="C56" s="3" t="s">
        <v>497</v>
      </c>
      <c r="D56" s="3" t="s">
        <v>545</v>
      </c>
      <c r="E56" s="3" t="s">
        <v>546</v>
      </c>
      <c r="F56" s="3" t="s">
        <v>547</v>
      </c>
      <c r="G56" s="3" t="s">
        <v>110</v>
      </c>
      <c r="H56" s="3">
        <v>1241</v>
      </c>
      <c r="I56" s="3">
        <v>5</v>
      </c>
      <c r="J56" s="3">
        <v>1997</v>
      </c>
      <c r="K56" s="3" t="s">
        <v>805</v>
      </c>
      <c r="L56" s="4" t="s">
        <v>809</v>
      </c>
      <c r="M56" s="4" t="s">
        <v>810</v>
      </c>
      <c r="N56" s="4" t="s">
        <v>806</v>
      </c>
      <c r="O56" s="4" t="s">
        <v>807</v>
      </c>
    </row>
    <row r="57" spans="1:15" s="127" customFormat="1" ht="30.75" customHeight="1">
      <c r="A57" s="3">
        <v>3</v>
      </c>
      <c r="B57" s="3" t="s">
        <v>174</v>
      </c>
      <c r="C57" s="3" t="s">
        <v>457</v>
      </c>
      <c r="D57" s="3">
        <v>436018</v>
      </c>
      <c r="E57" s="3">
        <v>54243</v>
      </c>
      <c r="F57" s="3" t="s">
        <v>548</v>
      </c>
      <c r="G57" s="3" t="s">
        <v>549</v>
      </c>
      <c r="H57" s="3">
        <v>1960</v>
      </c>
      <c r="I57" s="3">
        <v>1</v>
      </c>
      <c r="J57" s="3">
        <v>1989</v>
      </c>
      <c r="K57" s="3"/>
      <c r="L57" s="6" t="s">
        <v>799</v>
      </c>
      <c r="M57" s="6" t="s">
        <v>779</v>
      </c>
      <c r="N57" s="4"/>
      <c r="O57" s="4"/>
    </row>
    <row r="58" spans="1:15" s="127" customFormat="1" ht="24.75" customHeight="1">
      <c r="A58" s="3">
        <v>4</v>
      </c>
      <c r="B58" s="3" t="s">
        <v>174</v>
      </c>
      <c r="C58" s="3" t="s">
        <v>550</v>
      </c>
      <c r="D58" s="3">
        <v>144199</v>
      </c>
      <c r="E58" s="3">
        <v>2502</v>
      </c>
      <c r="F58" s="3" t="s">
        <v>551</v>
      </c>
      <c r="G58" s="3" t="s">
        <v>552</v>
      </c>
      <c r="H58" s="3">
        <v>2502</v>
      </c>
      <c r="I58" s="3">
        <v>1</v>
      </c>
      <c r="J58" s="3">
        <v>1989</v>
      </c>
      <c r="K58" s="3"/>
      <c r="L58" s="6" t="s">
        <v>799</v>
      </c>
      <c r="M58" s="6" t="s">
        <v>779</v>
      </c>
      <c r="N58" s="4"/>
      <c r="O58" s="4"/>
    </row>
    <row r="59" spans="1:15" s="127" customFormat="1" ht="32.25" customHeight="1">
      <c r="A59" s="3">
        <v>5</v>
      </c>
      <c r="B59" s="3" t="s">
        <v>174</v>
      </c>
      <c r="C59" s="3" t="s">
        <v>553</v>
      </c>
      <c r="D59" s="3">
        <v>30740</v>
      </c>
      <c r="E59" s="3" t="s">
        <v>554</v>
      </c>
      <c r="F59" s="3" t="s">
        <v>607</v>
      </c>
      <c r="G59" s="3" t="s">
        <v>549</v>
      </c>
      <c r="H59" s="3">
        <v>2502</v>
      </c>
      <c r="I59" s="3">
        <v>1</v>
      </c>
      <c r="J59" s="3">
        <v>1988</v>
      </c>
      <c r="K59" s="3"/>
      <c r="L59" s="6" t="s">
        <v>799</v>
      </c>
      <c r="M59" s="6" t="s">
        <v>779</v>
      </c>
      <c r="N59" s="4"/>
      <c r="O59" s="4"/>
    </row>
    <row r="60" spans="1:15" s="127" customFormat="1" ht="34.5" customHeight="1">
      <c r="A60" s="3">
        <v>6</v>
      </c>
      <c r="B60" s="3" t="s">
        <v>174</v>
      </c>
      <c r="C60" s="3">
        <v>1044</v>
      </c>
      <c r="D60" s="155" t="s">
        <v>608</v>
      </c>
      <c r="E60" s="3" t="s">
        <v>555</v>
      </c>
      <c r="F60" s="3" t="s">
        <v>556</v>
      </c>
      <c r="G60" s="3" t="s">
        <v>552</v>
      </c>
      <c r="H60" s="3">
        <v>3865</v>
      </c>
      <c r="I60" s="3">
        <v>1</v>
      </c>
      <c r="J60" s="3">
        <v>1988</v>
      </c>
      <c r="K60" s="3"/>
      <c r="L60" s="4" t="s">
        <v>811</v>
      </c>
      <c r="M60" s="4" t="s">
        <v>812</v>
      </c>
      <c r="N60" s="4"/>
      <c r="O60" s="4"/>
    </row>
    <row r="61" spans="1:15" s="127" customFormat="1" ht="32.25" customHeight="1">
      <c r="A61" s="3">
        <v>7</v>
      </c>
      <c r="B61" s="3" t="s">
        <v>491</v>
      </c>
      <c r="C61" s="3" t="s">
        <v>492</v>
      </c>
      <c r="D61" s="3">
        <v>393065</v>
      </c>
      <c r="E61" s="3">
        <v>211187568</v>
      </c>
      <c r="F61" s="3" t="s">
        <v>557</v>
      </c>
      <c r="G61" s="3" t="s">
        <v>558</v>
      </c>
      <c r="H61" s="3">
        <v>2120</v>
      </c>
      <c r="I61" s="3" t="s">
        <v>559</v>
      </c>
      <c r="J61" s="3">
        <v>1993</v>
      </c>
      <c r="K61" s="3"/>
      <c r="L61" s="6" t="s">
        <v>799</v>
      </c>
      <c r="M61" s="6" t="s">
        <v>779</v>
      </c>
      <c r="N61" s="4"/>
      <c r="O61" s="4"/>
    </row>
    <row r="62" spans="1:15" s="127" customFormat="1" ht="27" customHeight="1">
      <c r="A62" s="3">
        <v>8</v>
      </c>
      <c r="B62" s="3" t="s">
        <v>180</v>
      </c>
      <c r="C62" s="3" t="s">
        <v>560</v>
      </c>
      <c r="D62" s="3">
        <v>26982</v>
      </c>
      <c r="E62" s="3">
        <v>0</v>
      </c>
      <c r="F62" s="3" t="s">
        <v>609</v>
      </c>
      <c r="G62" s="3" t="s">
        <v>561</v>
      </c>
      <c r="H62" s="3">
        <v>0</v>
      </c>
      <c r="I62" s="3" t="s">
        <v>562</v>
      </c>
      <c r="J62" s="3">
        <v>1989</v>
      </c>
      <c r="K62" s="3"/>
      <c r="L62" s="6" t="s">
        <v>799</v>
      </c>
      <c r="M62" s="6" t="s">
        <v>779</v>
      </c>
      <c r="N62" s="4"/>
      <c r="O62" s="4"/>
    </row>
    <row r="63" spans="1:15" s="127" customFormat="1" ht="31.5" customHeight="1">
      <c r="A63" s="3">
        <v>9</v>
      </c>
      <c r="B63" s="3" t="s">
        <v>180</v>
      </c>
      <c r="C63" s="3" t="s">
        <v>563</v>
      </c>
      <c r="D63" s="3">
        <v>110452</v>
      </c>
      <c r="E63" s="3">
        <v>0</v>
      </c>
      <c r="F63" s="3" t="s">
        <v>610</v>
      </c>
      <c r="G63" s="3" t="s">
        <v>561</v>
      </c>
      <c r="H63" s="3">
        <v>0</v>
      </c>
      <c r="I63" s="3">
        <v>4.5</v>
      </c>
      <c r="J63" s="3">
        <v>1983</v>
      </c>
      <c r="K63" s="3"/>
      <c r="L63" s="6" t="s">
        <v>799</v>
      </c>
      <c r="M63" s="6" t="s">
        <v>779</v>
      </c>
      <c r="N63" s="4"/>
      <c r="O63" s="4"/>
    </row>
    <row r="64" spans="1:15" ht="12.75">
      <c r="A64" s="179" t="s">
        <v>611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</row>
    <row r="65" spans="1:15" s="127" customFormat="1" ht="34.5" customHeight="1">
      <c r="A65" s="2">
        <v>1</v>
      </c>
      <c r="B65" s="2" t="s">
        <v>496</v>
      </c>
      <c r="C65" s="2" t="s">
        <v>578</v>
      </c>
      <c r="D65" s="2" t="s">
        <v>579</v>
      </c>
      <c r="E65" s="2" t="s">
        <v>580</v>
      </c>
      <c r="F65" s="2" t="s">
        <v>581</v>
      </c>
      <c r="G65" s="2" t="s">
        <v>110</v>
      </c>
      <c r="H65" s="2">
        <v>1108</v>
      </c>
      <c r="I65" s="2">
        <v>5</v>
      </c>
      <c r="J65" s="2">
        <v>1999</v>
      </c>
      <c r="K65" s="2" t="s">
        <v>813</v>
      </c>
      <c r="L65" s="171" t="s">
        <v>814</v>
      </c>
      <c r="M65" s="171" t="s">
        <v>815</v>
      </c>
      <c r="N65" s="171" t="s">
        <v>814</v>
      </c>
      <c r="O65" s="171" t="s">
        <v>815</v>
      </c>
    </row>
    <row r="66" spans="1:15" s="127" customFormat="1" ht="27" customHeight="1">
      <c r="A66" s="3">
        <v>2</v>
      </c>
      <c r="B66" s="3" t="s">
        <v>496</v>
      </c>
      <c r="C66" s="3" t="s">
        <v>582</v>
      </c>
      <c r="D66" s="3" t="s">
        <v>583</v>
      </c>
      <c r="E66" s="3" t="s">
        <v>584</v>
      </c>
      <c r="F66" s="3" t="s">
        <v>585</v>
      </c>
      <c r="G66" s="3" t="s">
        <v>110</v>
      </c>
      <c r="H66" s="3">
        <v>652</v>
      </c>
      <c r="I66" s="3">
        <v>4</v>
      </c>
      <c r="J66" s="3">
        <v>1989</v>
      </c>
      <c r="K66" s="3"/>
      <c r="L66" s="143" t="s">
        <v>799</v>
      </c>
      <c r="M66" s="143" t="s">
        <v>779</v>
      </c>
      <c r="N66" s="4"/>
      <c r="O66" s="4"/>
    </row>
    <row r="67" spans="1:15" s="127" customFormat="1" ht="29.25" customHeight="1">
      <c r="A67" s="3">
        <v>3</v>
      </c>
      <c r="B67" s="3" t="s">
        <v>491</v>
      </c>
      <c r="C67" s="3" t="s">
        <v>586</v>
      </c>
      <c r="D67" s="3">
        <v>375877</v>
      </c>
      <c r="E67" s="3">
        <v>1127755</v>
      </c>
      <c r="F67" s="3" t="s">
        <v>587</v>
      </c>
      <c r="G67" s="3" t="s">
        <v>588</v>
      </c>
      <c r="H67" s="3">
        <v>2120</v>
      </c>
      <c r="I67" s="3">
        <v>8</v>
      </c>
      <c r="J67" s="3">
        <v>1990</v>
      </c>
      <c r="K67" s="3"/>
      <c r="L67" s="143" t="s">
        <v>799</v>
      </c>
      <c r="M67" s="143" t="s">
        <v>779</v>
      </c>
      <c r="N67" s="4"/>
      <c r="O67" s="4"/>
    </row>
    <row r="68" spans="1:15" s="127" customFormat="1" ht="26.25" customHeight="1">
      <c r="A68" s="3">
        <v>4</v>
      </c>
      <c r="B68" s="3" t="s">
        <v>174</v>
      </c>
      <c r="C68" s="3" t="s">
        <v>457</v>
      </c>
      <c r="D68" s="3">
        <v>159407</v>
      </c>
      <c r="E68" s="3">
        <v>175911</v>
      </c>
      <c r="F68" s="3" t="s">
        <v>589</v>
      </c>
      <c r="G68" s="3" t="s">
        <v>177</v>
      </c>
      <c r="H68" s="3">
        <v>1960</v>
      </c>
      <c r="I68" s="3">
        <v>1</v>
      </c>
      <c r="J68" s="3">
        <v>1972</v>
      </c>
      <c r="K68" s="3"/>
      <c r="L68" s="143" t="s">
        <v>799</v>
      </c>
      <c r="M68" s="143" t="s">
        <v>779</v>
      </c>
      <c r="N68" s="4"/>
      <c r="O68" s="4"/>
    </row>
    <row r="69" spans="1:15" s="127" customFormat="1" ht="27" customHeight="1">
      <c r="A69" s="3">
        <v>5</v>
      </c>
      <c r="B69" s="3" t="s">
        <v>174</v>
      </c>
      <c r="C69" s="3" t="s">
        <v>459</v>
      </c>
      <c r="D69" s="3">
        <v>431176</v>
      </c>
      <c r="E69" s="3">
        <v>442526</v>
      </c>
      <c r="F69" s="3" t="s">
        <v>590</v>
      </c>
      <c r="G69" s="3" t="s">
        <v>591</v>
      </c>
      <c r="H69" s="3">
        <v>3120</v>
      </c>
      <c r="I69" s="3">
        <v>1</v>
      </c>
      <c r="J69" s="3">
        <v>1981</v>
      </c>
      <c r="K69" s="3"/>
      <c r="L69" s="143" t="s">
        <v>799</v>
      </c>
      <c r="M69" s="143" t="s">
        <v>779</v>
      </c>
      <c r="N69" s="4"/>
      <c r="O69" s="4"/>
    </row>
    <row r="70" spans="1:15" ht="32.25" customHeight="1">
      <c r="A70" s="3">
        <v>6</v>
      </c>
      <c r="B70" s="3" t="s">
        <v>592</v>
      </c>
      <c r="C70" s="3" t="s">
        <v>593</v>
      </c>
      <c r="D70" s="3">
        <v>87720</v>
      </c>
      <c r="E70" s="3"/>
      <c r="F70" s="3" t="s">
        <v>594</v>
      </c>
      <c r="G70" s="3" t="s">
        <v>469</v>
      </c>
      <c r="H70" s="3"/>
      <c r="I70" s="3" t="s">
        <v>595</v>
      </c>
      <c r="J70" s="3">
        <v>1972</v>
      </c>
      <c r="K70" s="3"/>
      <c r="L70" s="143" t="s">
        <v>799</v>
      </c>
      <c r="M70" s="143" t="s">
        <v>779</v>
      </c>
      <c r="N70" s="4"/>
      <c r="O70" s="4"/>
    </row>
    <row r="71" spans="1:15" ht="12.75">
      <c r="A71" s="179" t="s">
        <v>576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</row>
    <row r="72" spans="1:15" s="127" customFormat="1" ht="25.5" customHeight="1">
      <c r="A72" s="3">
        <v>1</v>
      </c>
      <c r="B72" s="139" t="s">
        <v>627</v>
      </c>
      <c r="C72" s="139" t="s">
        <v>628</v>
      </c>
      <c r="D72" s="139" t="s">
        <v>629</v>
      </c>
      <c r="E72" s="139" t="s">
        <v>630</v>
      </c>
      <c r="F72" s="139" t="s">
        <v>631</v>
      </c>
      <c r="G72" s="139" t="s">
        <v>265</v>
      </c>
      <c r="H72" s="139" t="s">
        <v>632</v>
      </c>
      <c r="I72" s="139" t="s">
        <v>633</v>
      </c>
      <c r="J72" s="139">
        <v>1992</v>
      </c>
      <c r="K72" s="2" t="s">
        <v>816</v>
      </c>
      <c r="L72" s="143" t="s">
        <v>799</v>
      </c>
      <c r="M72" s="143" t="s">
        <v>779</v>
      </c>
      <c r="N72" s="143" t="s">
        <v>799</v>
      </c>
      <c r="O72" s="143" t="s">
        <v>779</v>
      </c>
    </row>
    <row r="73" spans="1:15" s="127" customFormat="1" ht="27" customHeight="1">
      <c r="A73" s="3">
        <v>2</v>
      </c>
      <c r="B73" s="139" t="s">
        <v>634</v>
      </c>
      <c r="C73" s="139" t="s">
        <v>635</v>
      </c>
      <c r="D73" s="139">
        <v>12010</v>
      </c>
      <c r="E73" s="139" t="s">
        <v>636</v>
      </c>
      <c r="F73" s="139" t="s">
        <v>637</v>
      </c>
      <c r="G73" s="139" t="s">
        <v>638</v>
      </c>
      <c r="H73" s="139" t="s">
        <v>636</v>
      </c>
      <c r="I73" s="139"/>
      <c r="J73" s="139">
        <v>1988</v>
      </c>
      <c r="K73" s="2" t="s">
        <v>817</v>
      </c>
      <c r="L73" s="143" t="s">
        <v>799</v>
      </c>
      <c r="M73" s="143" t="s">
        <v>779</v>
      </c>
      <c r="N73" s="143" t="s">
        <v>799</v>
      </c>
      <c r="O73" s="143" t="s">
        <v>779</v>
      </c>
    </row>
    <row r="74" spans="1:15" ht="12.75">
      <c r="A74" s="179" t="s">
        <v>527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</row>
    <row r="75" spans="1:15" s="127" customFormat="1" ht="26.25" customHeight="1">
      <c r="A75" s="3">
        <v>1</v>
      </c>
      <c r="B75" s="158" t="s">
        <v>652</v>
      </c>
      <c r="C75" s="158" t="s">
        <v>653</v>
      </c>
      <c r="D75" s="158" t="s">
        <v>654</v>
      </c>
      <c r="E75" s="158" t="s">
        <v>655</v>
      </c>
      <c r="F75" s="158" t="s">
        <v>656</v>
      </c>
      <c r="G75" s="158" t="s">
        <v>110</v>
      </c>
      <c r="H75" s="158">
        <v>975</v>
      </c>
      <c r="I75" s="158" t="s">
        <v>657</v>
      </c>
      <c r="J75" s="158">
        <v>2001</v>
      </c>
      <c r="K75" s="2" t="s">
        <v>818</v>
      </c>
      <c r="L75" s="126" t="s">
        <v>819</v>
      </c>
      <c r="M75" s="126" t="s">
        <v>820</v>
      </c>
      <c r="N75" s="126" t="s">
        <v>819</v>
      </c>
      <c r="O75" s="126" t="s">
        <v>820</v>
      </c>
    </row>
    <row r="76" spans="1:15" s="127" customFormat="1" ht="33.75" customHeight="1">
      <c r="A76" s="3">
        <v>2</v>
      </c>
      <c r="B76" s="158" t="s">
        <v>658</v>
      </c>
      <c r="C76" s="158" t="s">
        <v>659</v>
      </c>
      <c r="D76" s="158" t="s">
        <v>660</v>
      </c>
      <c r="E76" s="158" t="s">
        <v>661</v>
      </c>
      <c r="F76" s="158" t="s">
        <v>662</v>
      </c>
      <c r="G76" s="158" t="s">
        <v>663</v>
      </c>
      <c r="H76" s="158">
        <v>2120</v>
      </c>
      <c r="I76" s="158" t="s">
        <v>664</v>
      </c>
      <c r="J76" s="158">
        <v>1997</v>
      </c>
      <c r="K76" s="126"/>
      <c r="L76" s="126" t="s">
        <v>821</v>
      </c>
      <c r="M76" s="126" t="s">
        <v>822</v>
      </c>
      <c r="N76" s="126"/>
      <c r="O76" s="126"/>
    </row>
    <row r="77" spans="1:15" s="127" customFormat="1" ht="31.5" customHeight="1">
      <c r="A77" s="3">
        <v>3</v>
      </c>
      <c r="B77" s="139" t="s">
        <v>665</v>
      </c>
      <c r="C77" s="139" t="s">
        <v>666</v>
      </c>
      <c r="D77" s="139" t="s">
        <v>667</v>
      </c>
      <c r="E77" s="139" t="s">
        <v>651</v>
      </c>
      <c r="F77" s="139" t="s">
        <v>668</v>
      </c>
      <c r="G77" s="139" t="s">
        <v>669</v>
      </c>
      <c r="H77" s="139" t="s">
        <v>651</v>
      </c>
      <c r="I77" s="139" t="s">
        <v>670</v>
      </c>
      <c r="J77" s="139">
        <v>2003</v>
      </c>
      <c r="K77" s="126"/>
      <c r="L77" s="126" t="s">
        <v>823</v>
      </c>
      <c r="M77" s="126" t="s">
        <v>824</v>
      </c>
      <c r="N77" s="126"/>
      <c r="O77" s="126"/>
    </row>
    <row r="78" spans="1:15" s="127" customFormat="1" ht="30" customHeight="1">
      <c r="A78" s="3">
        <v>4</v>
      </c>
      <c r="B78" s="139" t="s">
        <v>671</v>
      </c>
      <c r="C78" s="139" t="s">
        <v>672</v>
      </c>
      <c r="D78" s="139" t="s">
        <v>651</v>
      </c>
      <c r="E78" s="139" t="s">
        <v>651</v>
      </c>
      <c r="F78" s="139" t="s">
        <v>651</v>
      </c>
      <c r="G78" s="139" t="s">
        <v>638</v>
      </c>
      <c r="H78" s="139" t="s">
        <v>651</v>
      </c>
      <c r="I78" s="139" t="s">
        <v>673</v>
      </c>
      <c r="J78" s="139" t="s">
        <v>651</v>
      </c>
      <c r="K78" s="126"/>
      <c r="L78" s="126" t="s">
        <v>825</v>
      </c>
      <c r="M78" s="126" t="s">
        <v>826</v>
      </c>
      <c r="N78" s="126"/>
      <c r="O78" s="126"/>
    </row>
    <row r="79" spans="1:15" ht="12.75">
      <c r="A79" s="179" t="s">
        <v>528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</row>
    <row r="80" spans="1:15" ht="30" customHeight="1">
      <c r="A80" s="81">
        <v>1</v>
      </c>
      <c r="B80" s="139" t="s">
        <v>730</v>
      </c>
      <c r="C80" s="139" t="s">
        <v>731</v>
      </c>
      <c r="D80" s="139" t="s">
        <v>732</v>
      </c>
      <c r="E80" s="139" t="s">
        <v>733</v>
      </c>
      <c r="F80" s="139" t="s">
        <v>734</v>
      </c>
      <c r="G80" s="139" t="s">
        <v>110</v>
      </c>
      <c r="H80" s="139">
        <v>1800</v>
      </c>
      <c r="I80" s="139">
        <v>5</v>
      </c>
      <c r="J80" s="139">
        <v>1997</v>
      </c>
      <c r="K80" s="81" t="s">
        <v>834</v>
      </c>
      <c r="L80" s="143" t="s">
        <v>830</v>
      </c>
      <c r="M80" s="143" t="s">
        <v>831</v>
      </c>
      <c r="N80" s="143" t="s">
        <v>832</v>
      </c>
      <c r="O80" s="143" t="s">
        <v>833</v>
      </c>
    </row>
    <row r="81" spans="1:15" ht="30" customHeight="1">
      <c r="A81" s="81">
        <v>2</v>
      </c>
      <c r="B81" s="139" t="s">
        <v>735</v>
      </c>
      <c r="C81" s="139" t="s">
        <v>736</v>
      </c>
      <c r="D81" s="139" t="s">
        <v>737</v>
      </c>
      <c r="E81" s="139" t="s">
        <v>738</v>
      </c>
      <c r="F81" s="139" t="s">
        <v>739</v>
      </c>
      <c r="G81" s="139" t="s">
        <v>110</v>
      </c>
      <c r="H81" s="139">
        <v>1198</v>
      </c>
      <c r="I81" s="139">
        <v>5</v>
      </c>
      <c r="J81" s="139">
        <v>2004</v>
      </c>
      <c r="K81" s="81" t="s">
        <v>827</v>
      </c>
      <c r="L81" s="143" t="s">
        <v>828</v>
      </c>
      <c r="M81" s="143" t="s">
        <v>829</v>
      </c>
      <c r="N81" s="143" t="s">
        <v>828</v>
      </c>
      <c r="O81" s="143" t="s">
        <v>829</v>
      </c>
    </row>
    <row r="82" spans="1:15" ht="12.75">
      <c r="A82" s="179" t="s">
        <v>839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</row>
    <row r="83" spans="1:15" ht="12.75">
      <c r="A83" s="81"/>
      <c r="B83" s="139" t="s">
        <v>111</v>
      </c>
      <c r="C83" s="139"/>
      <c r="D83" s="139"/>
      <c r="E83" s="139"/>
      <c r="F83" s="139"/>
      <c r="G83" s="139"/>
      <c r="H83" s="139"/>
      <c r="I83" s="139"/>
      <c r="J83" s="139"/>
      <c r="K83" s="81"/>
      <c r="L83" s="143"/>
      <c r="M83" s="143"/>
      <c r="N83" s="143"/>
      <c r="O83" s="143"/>
    </row>
  </sheetData>
  <mergeCells count="35">
    <mergeCell ref="A82:O82"/>
    <mergeCell ref="A71:O71"/>
    <mergeCell ref="A79:O79"/>
    <mergeCell ref="A33:O33"/>
    <mergeCell ref="A47:O47"/>
    <mergeCell ref="A54:O54"/>
    <mergeCell ref="A64:O64"/>
    <mergeCell ref="A35:O35"/>
    <mergeCell ref="A74:O74"/>
    <mergeCell ref="A52:O52"/>
    <mergeCell ref="A25:O25"/>
    <mergeCell ref="A27:O27"/>
    <mergeCell ref="A29:O29"/>
    <mergeCell ref="A31:O31"/>
    <mergeCell ref="A11:O11"/>
    <mergeCell ref="A16:O16"/>
    <mergeCell ref="A20:O20"/>
    <mergeCell ref="A22:O22"/>
    <mergeCell ref="N1:O1"/>
    <mergeCell ref="G3:G5"/>
    <mergeCell ref="H3:H5"/>
    <mergeCell ref="I3:I5"/>
    <mergeCell ref="A2:O2"/>
    <mergeCell ref="F3:F5"/>
    <mergeCell ref="J3:J5"/>
    <mergeCell ref="L3:M4"/>
    <mergeCell ref="N3:O4"/>
    <mergeCell ref="A9:O9"/>
    <mergeCell ref="K3:K5"/>
    <mergeCell ref="A3:A5"/>
    <mergeCell ref="B3:B5"/>
    <mergeCell ref="C3:C5"/>
    <mergeCell ref="D3:D5"/>
    <mergeCell ref="E3:E5"/>
    <mergeCell ref="A6:O6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79" r:id="rId1"/>
  <rowBreaks count="2" manualBreakCount="2">
    <brk id="28" max="14" man="1"/>
    <brk id="53" max="14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76">
      <selection activeCell="C89" sqref="C89"/>
    </sheetView>
  </sheetViews>
  <sheetFormatPr defaultColWidth="9.140625" defaultRowHeight="12.75"/>
  <cols>
    <col min="1" max="1" width="13.57421875" style="0" customWidth="1"/>
    <col min="2" max="2" width="12.421875" style="10" customWidth="1"/>
    <col min="3" max="3" width="20.00390625" style="12" customWidth="1"/>
    <col min="4" max="4" width="39.8515625" style="0" customWidth="1"/>
  </cols>
  <sheetData>
    <row r="1" spans="1:4" ht="16.5">
      <c r="A1" s="16" t="s">
        <v>299</v>
      </c>
      <c r="B1" s="17"/>
      <c r="C1" s="16"/>
      <c r="D1" s="15" t="s">
        <v>37</v>
      </c>
    </row>
    <row r="2" ht="13.5" thickBot="1"/>
    <row r="3" spans="1:4" ht="12.75">
      <c r="A3" s="201" t="s">
        <v>21</v>
      </c>
      <c r="B3" s="202"/>
      <c r="C3" s="202"/>
      <c r="D3" s="203"/>
    </row>
    <row r="4" spans="1:4" ht="26.25" thickBot="1">
      <c r="A4" s="24" t="s">
        <v>22</v>
      </c>
      <c r="B4" s="23" t="s">
        <v>23</v>
      </c>
      <c r="C4" s="26" t="s">
        <v>24</v>
      </c>
      <c r="D4" s="25" t="s">
        <v>25</v>
      </c>
    </row>
    <row r="5" spans="1:4" ht="13.5" thickBot="1">
      <c r="A5" s="173" t="s">
        <v>1</v>
      </c>
      <c r="B5" s="199"/>
      <c r="C5" s="199"/>
      <c r="D5" s="200"/>
    </row>
    <row r="6" spans="1:4" ht="25.5">
      <c r="A6" s="100">
        <v>2004</v>
      </c>
      <c r="B6" s="137">
        <v>1</v>
      </c>
      <c r="C6" s="137">
        <v>5600.02</v>
      </c>
      <c r="D6" s="101" t="s">
        <v>116</v>
      </c>
    </row>
    <row r="7" spans="1:256" ht="12.75">
      <c r="A7" s="60">
        <v>2003</v>
      </c>
      <c r="B7" s="61" t="s">
        <v>111</v>
      </c>
      <c r="C7" s="61"/>
      <c r="D7" s="62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256" ht="13.5" thickBot="1">
      <c r="A8" s="60">
        <v>2002</v>
      </c>
      <c r="B8" s="61" t="s">
        <v>111</v>
      </c>
      <c r="C8" s="61"/>
      <c r="D8" s="62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4" ht="13.5" thickBot="1">
      <c r="A9" s="204" t="s">
        <v>48</v>
      </c>
      <c r="B9" s="205"/>
      <c r="C9" s="205"/>
      <c r="D9" s="206"/>
    </row>
    <row r="10" spans="1:4" s="9" customFormat="1" ht="12.75">
      <c r="A10" s="106">
        <v>2004</v>
      </c>
      <c r="B10" s="52" t="s">
        <v>111</v>
      </c>
      <c r="C10" s="107"/>
      <c r="D10" s="107"/>
    </row>
    <row r="11" spans="1:8" s="43" customFormat="1" ht="12.75">
      <c r="A11" s="53">
        <v>2003</v>
      </c>
      <c r="B11" s="52" t="s">
        <v>111</v>
      </c>
      <c r="C11" s="52"/>
      <c r="D11" s="54"/>
      <c r="E11" s="42"/>
      <c r="F11" s="42"/>
      <c r="G11" s="42"/>
      <c r="H11" s="42"/>
    </row>
    <row r="12" spans="1:8" s="43" customFormat="1" ht="13.5" thickBot="1">
      <c r="A12" s="45">
        <v>2002</v>
      </c>
      <c r="B12" s="33" t="s">
        <v>111</v>
      </c>
      <c r="C12" s="33"/>
      <c r="D12" s="55"/>
      <c r="E12" s="42"/>
      <c r="F12" s="42"/>
      <c r="G12" s="42"/>
      <c r="H12" s="42"/>
    </row>
    <row r="13" spans="1:4" ht="13.5" thickBot="1">
      <c r="A13" s="173" t="s">
        <v>119</v>
      </c>
      <c r="B13" s="199"/>
      <c r="C13" s="199"/>
      <c r="D13" s="200"/>
    </row>
    <row r="14" spans="1:4" ht="12.75">
      <c r="A14" s="45">
        <v>2004</v>
      </c>
      <c r="B14" s="33" t="s">
        <v>111</v>
      </c>
      <c r="C14" s="33"/>
      <c r="D14" s="55"/>
    </row>
    <row r="15" spans="1:4" ht="12.75">
      <c r="A15" s="45">
        <v>2003</v>
      </c>
      <c r="B15" s="33" t="s">
        <v>111</v>
      </c>
      <c r="C15" s="33"/>
      <c r="D15" s="55"/>
    </row>
    <row r="16" spans="1:4" ht="13.5" thickBot="1">
      <c r="A16" s="45">
        <v>2002</v>
      </c>
      <c r="B16" s="33" t="s">
        <v>111</v>
      </c>
      <c r="C16" s="33"/>
      <c r="D16" s="55"/>
    </row>
    <row r="17" spans="1:4" ht="13.5" thickBot="1">
      <c r="A17" s="173" t="s">
        <v>185</v>
      </c>
      <c r="B17" s="199"/>
      <c r="C17" s="199"/>
      <c r="D17" s="200"/>
    </row>
    <row r="18" spans="1:4" ht="12.75">
      <c r="A18" s="53">
        <v>2004</v>
      </c>
      <c r="B18" s="52" t="s">
        <v>111</v>
      </c>
      <c r="C18" s="52"/>
      <c r="D18" s="54"/>
    </row>
    <row r="19" spans="1:4" ht="15.75">
      <c r="A19" s="53">
        <v>2003</v>
      </c>
      <c r="B19" s="52" t="s">
        <v>111</v>
      </c>
      <c r="C19" s="117"/>
      <c r="D19" s="105"/>
    </row>
    <row r="20" spans="1:4" ht="13.5" thickBot="1">
      <c r="A20" s="45">
        <v>2002</v>
      </c>
      <c r="B20" s="52" t="s">
        <v>111</v>
      </c>
      <c r="C20" s="33"/>
      <c r="D20" s="55"/>
    </row>
    <row r="21" spans="1:4" ht="13.5" thickBot="1">
      <c r="A21" s="173" t="s">
        <v>187</v>
      </c>
      <c r="B21" s="199"/>
      <c r="C21" s="199"/>
      <c r="D21" s="200"/>
    </row>
    <row r="22" spans="1:4" ht="12.75">
      <c r="A22" s="53">
        <v>2004</v>
      </c>
      <c r="B22" s="52" t="s">
        <v>111</v>
      </c>
      <c r="C22" s="52"/>
      <c r="D22" s="54"/>
    </row>
    <row r="23" spans="1:4" ht="12.75">
      <c r="A23" s="45">
        <v>2003</v>
      </c>
      <c r="B23" s="52" t="s">
        <v>111</v>
      </c>
      <c r="C23" s="33"/>
      <c r="D23" s="55"/>
    </row>
    <row r="24" spans="1:4" ht="13.5" thickBot="1">
      <c r="A24" s="45">
        <v>2002</v>
      </c>
      <c r="B24" s="52" t="s">
        <v>111</v>
      </c>
      <c r="C24" s="33"/>
      <c r="D24" s="55"/>
    </row>
    <row r="25" spans="1:4" ht="13.5" thickBot="1">
      <c r="A25" s="173" t="s">
        <v>254</v>
      </c>
      <c r="B25" s="199"/>
      <c r="C25" s="199"/>
      <c r="D25" s="200"/>
    </row>
    <row r="26" spans="1:4" ht="12.75">
      <c r="A26" s="53">
        <v>2004</v>
      </c>
      <c r="B26" s="52" t="s">
        <v>111</v>
      </c>
      <c r="C26" s="52"/>
      <c r="D26" s="54"/>
    </row>
    <row r="27" spans="1:4" ht="12.75">
      <c r="A27" s="53">
        <v>2003</v>
      </c>
      <c r="B27" s="52" t="s">
        <v>111</v>
      </c>
      <c r="C27" s="52"/>
      <c r="D27" s="54"/>
    </row>
    <row r="28" spans="1:4" ht="13.5" thickBot="1">
      <c r="A28" s="45">
        <v>2002</v>
      </c>
      <c r="B28" s="52" t="s">
        <v>111</v>
      </c>
      <c r="C28" s="33"/>
      <c r="D28" s="55"/>
    </row>
    <row r="29" spans="1:4" ht="13.5" thickBot="1">
      <c r="A29" s="173" t="s">
        <v>302</v>
      </c>
      <c r="B29" s="199"/>
      <c r="C29" s="199"/>
      <c r="D29" s="200"/>
    </row>
    <row r="30" spans="1:4" ht="12.75">
      <c r="A30" s="53">
        <v>2004</v>
      </c>
      <c r="B30" s="52" t="s">
        <v>111</v>
      </c>
      <c r="C30" s="52"/>
      <c r="D30" s="54"/>
    </row>
    <row r="31" spans="1:4" ht="12.75">
      <c r="A31" s="53">
        <v>2003</v>
      </c>
      <c r="B31" s="52" t="s">
        <v>111</v>
      </c>
      <c r="C31" s="52"/>
      <c r="D31" s="54"/>
    </row>
    <row r="32" spans="1:4" ht="13.5" thickBot="1">
      <c r="A32" s="45">
        <v>2002</v>
      </c>
      <c r="B32" s="52" t="s">
        <v>111</v>
      </c>
      <c r="C32" s="33"/>
      <c r="D32" s="55"/>
    </row>
    <row r="33" spans="1:4" ht="13.5" thickBot="1">
      <c r="A33" s="173" t="s">
        <v>303</v>
      </c>
      <c r="B33" s="199"/>
      <c r="C33" s="199"/>
      <c r="D33" s="200"/>
    </row>
    <row r="34" spans="1:4" s="39" customFormat="1" ht="12.75">
      <c r="A34" s="53">
        <v>2004</v>
      </c>
      <c r="B34" s="52" t="s">
        <v>111</v>
      </c>
      <c r="C34" s="47"/>
      <c r="D34" s="89"/>
    </row>
    <row r="35" spans="1:4" s="39" customFormat="1" ht="12.75">
      <c r="A35" s="45">
        <v>2003</v>
      </c>
      <c r="B35" s="33" t="s">
        <v>111</v>
      </c>
      <c r="C35" s="47"/>
      <c r="D35" s="89"/>
    </row>
    <row r="36" spans="1:4" s="39" customFormat="1" ht="13.5" thickBot="1">
      <c r="A36" s="45">
        <v>2002</v>
      </c>
      <c r="B36" s="33" t="s">
        <v>111</v>
      </c>
      <c r="C36" s="33"/>
      <c r="D36" s="55"/>
    </row>
    <row r="37" spans="1:4" ht="13.5" thickBot="1">
      <c r="A37" s="173" t="s">
        <v>338</v>
      </c>
      <c r="B37" s="199"/>
      <c r="C37" s="199"/>
      <c r="D37" s="200"/>
    </row>
    <row r="38" spans="1:4" ht="12.75">
      <c r="A38" s="114">
        <v>2004</v>
      </c>
      <c r="B38" s="52" t="s">
        <v>111</v>
      </c>
      <c r="C38" s="113"/>
      <c r="D38" s="113"/>
    </row>
    <row r="39" spans="1:4" ht="12.75">
      <c r="A39" s="53">
        <v>2003</v>
      </c>
      <c r="B39" s="52" t="s">
        <v>111</v>
      </c>
      <c r="C39" s="115"/>
      <c r="D39" s="116"/>
    </row>
    <row r="40" spans="1:4" ht="13.5" thickBot="1">
      <c r="A40" s="45">
        <v>2002</v>
      </c>
      <c r="B40" s="33" t="s">
        <v>111</v>
      </c>
      <c r="C40" s="56"/>
      <c r="D40" s="57"/>
    </row>
    <row r="41" spans="1:4" ht="13.5" thickBot="1">
      <c r="A41" s="173" t="s">
        <v>374</v>
      </c>
      <c r="B41" s="199"/>
      <c r="C41" s="199"/>
      <c r="D41" s="200"/>
    </row>
    <row r="42" spans="1:4" ht="12.75">
      <c r="A42" s="114">
        <v>2004</v>
      </c>
      <c r="B42" s="52" t="s">
        <v>111</v>
      </c>
      <c r="C42" s="113"/>
      <c r="D42" s="113"/>
    </row>
    <row r="43" spans="1:4" s="39" customFormat="1" ht="12.75">
      <c r="A43" s="53">
        <v>2003</v>
      </c>
      <c r="B43" s="52" t="s">
        <v>111</v>
      </c>
      <c r="C43" s="52"/>
      <c r="D43" s="54"/>
    </row>
    <row r="44" spans="1:4" s="39" customFormat="1" ht="13.5" thickBot="1">
      <c r="A44" s="45">
        <v>2002</v>
      </c>
      <c r="B44" s="33" t="s">
        <v>111</v>
      </c>
      <c r="C44" s="44"/>
      <c r="D44" s="58"/>
    </row>
    <row r="45" spans="1:4" ht="13.5" thickBot="1">
      <c r="A45" s="173" t="s">
        <v>381</v>
      </c>
      <c r="B45" s="199"/>
      <c r="C45" s="199"/>
      <c r="D45" s="200"/>
    </row>
    <row r="46" spans="1:4" ht="12.75">
      <c r="A46" s="53">
        <v>2004</v>
      </c>
      <c r="B46" s="52" t="s">
        <v>111</v>
      </c>
      <c r="C46" s="52"/>
      <c r="D46" s="54"/>
    </row>
    <row r="47" spans="1:4" ht="12.75">
      <c r="A47" s="45">
        <v>2003</v>
      </c>
      <c r="B47" s="33" t="s">
        <v>111</v>
      </c>
      <c r="C47" s="33"/>
      <c r="D47" s="55"/>
    </row>
    <row r="48" spans="1:4" ht="13.5" thickBot="1">
      <c r="A48" s="45">
        <v>2002</v>
      </c>
      <c r="B48" s="33" t="s">
        <v>111</v>
      </c>
      <c r="C48" s="33"/>
      <c r="D48" s="55"/>
    </row>
    <row r="49" spans="1:4" ht="13.5" customHeight="1" thickBot="1">
      <c r="A49" s="173" t="s">
        <v>446</v>
      </c>
      <c r="B49" s="199"/>
      <c r="C49" s="199"/>
      <c r="D49" s="200"/>
    </row>
    <row r="50" spans="1:4" ht="12.75">
      <c r="A50" s="53">
        <v>2004</v>
      </c>
      <c r="B50" s="52" t="s">
        <v>111</v>
      </c>
      <c r="C50" s="52"/>
      <c r="D50" s="54"/>
    </row>
    <row r="51" spans="1:4" ht="12.75">
      <c r="A51" s="45">
        <v>2003</v>
      </c>
      <c r="B51" s="52" t="s">
        <v>111</v>
      </c>
      <c r="C51" s="33"/>
      <c r="D51" s="55"/>
    </row>
    <row r="52" spans="1:4" ht="13.5" thickBot="1">
      <c r="A52" s="45">
        <v>2002</v>
      </c>
      <c r="B52" s="52" t="s">
        <v>111</v>
      </c>
      <c r="C52" s="33"/>
      <c r="D52" s="55"/>
    </row>
    <row r="53" spans="1:4" ht="13.5" customHeight="1" thickBot="1">
      <c r="A53" s="173" t="s">
        <v>483</v>
      </c>
      <c r="B53" s="199"/>
      <c r="C53" s="199"/>
      <c r="D53" s="200"/>
    </row>
    <row r="54" spans="1:4" ht="12.75">
      <c r="A54" s="53">
        <v>2004</v>
      </c>
      <c r="B54" s="52" t="s">
        <v>111</v>
      </c>
      <c r="C54" s="52"/>
      <c r="D54" s="54"/>
    </row>
    <row r="55" spans="1:4" ht="12.75">
      <c r="A55" s="45">
        <v>2003</v>
      </c>
      <c r="B55" s="52" t="s">
        <v>111</v>
      </c>
      <c r="C55" s="33"/>
      <c r="D55" s="55"/>
    </row>
    <row r="56" spans="1:4" ht="13.5" thickBot="1">
      <c r="A56" s="45">
        <v>2002</v>
      </c>
      <c r="B56" s="52" t="s">
        <v>111</v>
      </c>
      <c r="C56" s="33"/>
      <c r="D56" s="55"/>
    </row>
    <row r="57" spans="1:4" ht="13.5" thickBot="1">
      <c r="A57" s="173" t="s">
        <v>605</v>
      </c>
      <c r="B57" s="199"/>
      <c r="C57" s="199"/>
      <c r="D57" s="200"/>
    </row>
    <row r="58" spans="1:4" ht="13.5" customHeight="1">
      <c r="A58" s="53">
        <v>2004</v>
      </c>
      <c r="B58" s="52" t="s">
        <v>111</v>
      </c>
      <c r="C58" s="52"/>
      <c r="D58" s="54"/>
    </row>
    <row r="59" spans="1:4" ht="12.75">
      <c r="A59" s="45">
        <v>2003</v>
      </c>
      <c r="B59" s="52" t="s">
        <v>111</v>
      </c>
      <c r="C59" s="33"/>
      <c r="D59" s="55"/>
    </row>
    <row r="60" spans="1:4" ht="13.5" thickBot="1">
      <c r="A60" s="45">
        <v>2002</v>
      </c>
      <c r="B60" s="52" t="s">
        <v>111</v>
      </c>
      <c r="C60" s="33"/>
      <c r="D60" s="55"/>
    </row>
    <row r="61" spans="1:4" ht="13.5" thickBot="1">
      <c r="A61" s="173" t="s">
        <v>525</v>
      </c>
      <c r="B61" s="199"/>
      <c r="C61" s="199"/>
      <c r="D61" s="200"/>
    </row>
    <row r="62" spans="1:4" ht="12.75">
      <c r="A62" s="53">
        <v>2004</v>
      </c>
      <c r="B62" s="52">
        <v>1</v>
      </c>
      <c r="C62" s="33">
        <v>3000</v>
      </c>
      <c r="D62" s="55" t="s">
        <v>568</v>
      </c>
    </row>
    <row r="63" spans="1:4" ht="15" customHeight="1">
      <c r="A63" s="45">
        <v>2003</v>
      </c>
      <c r="B63" s="52">
        <v>0</v>
      </c>
      <c r="C63" s="33">
        <v>0</v>
      </c>
      <c r="D63" s="153"/>
    </row>
    <row r="64" spans="1:4" ht="15.75" thickBot="1">
      <c r="A64" s="45">
        <v>2002</v>
      </c>
      <c r="B64" s="52">
        <v>0</v>
      </c>
      <c r="C64" s="33">
        <v>0</v>
      </c>
      <c r="D64" s="153"/>
    </row>
    <row r="65" spans="1:4" ht="13.5" thickBot="1">
      <c r="A65" s="173" t="s">
        <v>611</v>
      </c>
      <c r="B65" s="199"/>
      <c r="C65" s="199"/>
      <c r="D65" s="200"/>
    </row>
    <row r="66" spans="1:4" ht="12.75">
      <c r="A66" s="53">
        <v>2004</v>
      </c>
      <c r="B66" s="52" t="s">
        <v>111</v>
      </c>
      <c r="C66" s="52"/>
      <c r="D66" s="54"/>
    </row>
    <row r="67" spans="1:4" ht="12.75">
      <c r="A67" s="45">
        <v>2003</v>
      </c>
      <c r="B67" s="52" t="s">
        <v>111</v>
      </c>
      <c r="C67" s="33"/>
      <c r="D67" s="55"/>
    </row>
    <row r="68" spans="1:4" ht="13.5" customHeight="1" thickBot="1">
      <c r="A68" s="45">
        <v>2002</v>
      </c>
      <c r="B68" s="52" t="s">
        <v>111</v>
      </c>
      <c r="C68" s="33"/>
      <c r="D68" s="55"/>
    </row>
    <row r="69" spans="1:4" ht="13.5" thickBot="1">
      <c r="A69" s="173" t="s">
        <v>526</v>
      </c>
      <c r="B69" s="199"/>
      <c r="C69" s="199"/>
      <c r="D69" s="200"/>
    </row>
    <row r="70" spans="1:4" ht="12.75">
      <c r="A70" s="53">
        <v>2004</v>
      </c>
      <c r="B70" s="52" t="s">
        <v>111</v>
      </c>
      <c r="C70" s="52"/>
      <c r="D70" s="54"/>
    </row>
    <row r="71" spans="1:4" ht="13.5" customHeight="1">
      <c r="A71" s="45">
        <v>2003</v>
      </c>
      <c r="B71" s="33" t="s">
        <v>111</v>
      </c>
      <c r="C71" s="33"/>
      <c r="D71" s="55"/>
    </row>
    <row r="72" spans="1:4" ht="13.5" thickBot="1">
      <c r="A72" s="45">
        <v>2002</v>
      </c>
      <c r="B72" s="33" t="s">
        <v>111</v>
      </c>
      <c r="C72" s="33"/>
      <c r="D72" s="55"/>
    </row>
    <row r="73" spans="1:4" ht="13.5" customHeight="1" thickBot="1">
      <c r="A73" s="173" t="s">
        <v>527</v>
      </c>
      <c r="B73" s="199"/>
      <c r="C73" s="199"/>
      <c r="D73" s="200"/>
    </row>
    <row r="74" spans="1:4" ht="15.75">
      <c r="A74" s="53">
        <v>2004</v>
      </c>
      <c r="B74" s="159">
        <v>1</v>
      </c>
      <c r="C74" s="159">
        <v>292.8</v>
      </c>
      <c r="D74" s="160" t="s">
        <v>674</v>
      </c>
    </row>
    <row r="75" spans="1:4" ht="12.75">
      <c r="A75" s="45">
        <v>2003</v>
      </c>
      <c r="B75" s="33" t="s">
        <v>111</v>
      </c>
      <c r="C75" s="33"/>
      <c r="D75" s="55"/>
    </row>
    <row r="76" spans="1:4" ht="51.75" thickBot="1">
      <c r="A76" s="45">
        <v>2002</v>
      </c>
      <c r="B76" s="33">
        <v>2</v>
      </c>
      <c r="C76" s="33">
        <f>4978+430.98</f>
        <v>5408.98</v>
      </c>
      <c r="D76" s="55" t="s">
        <v>675</v>
      </c>
    </row>
    <row r="77" spans="1:4" ht="13.5" customHeight="1" thickBot="1">
      <c r="A77" s="173" t="s">
        <v>528</v>
      </c>
      <c r="B77" s="199"/>
      <c r="C77" s="199"/>
      <c r="D77" s="200"/>
    </row>
    <row r="78" spans="1:4" ht="25.5">
      <c r="A78" s="53">
        <v>2004</v>
      </c>
      <c r="B78" s="52">
        <v>1</v>
      </c>
      <c r="C78" s="52">
        <v>1475.88</v>
      </c>
      <c r="D78" s="54" t="s">
        <v>728</v>
      </c>
    </row>
    <row r="79" spans="1:4" ht="25.5">
      <c r="A79" s="45">
        <v>2003</v>
      </c>
      <c r="B79" s="33">
        <v>1</v>
      </c>
      <c r="C79" s="33">
        <v>765.79</v>
      </c>
      <c r="D79" s="55" t="s">
        <v>729</v>
      </c>
    </row>
    <row r="80" spans="1:4" ht="26.25" thickBot="1">
      <c r="A80" s="45">
        <v>2002</v>
      </c>
      <c r="B80" s="33">
        <v>1</v>
      </c>
      <c r="C80" s="33">
        <v>1673.82</v>
      </c>
      <c r="D80" s="55" t="s">
        <v>729</v>
      </c>
    </row>
    <row r="81" spans="1:4" ht="13.5" thickBot="1">
      <c r="A81" s="173" t="s">
        <v>839</v>
      </c>
      <c r="B81" s="199"/>
      <c r="C81" s="199"/>
      <c r="D81" s="200"/>
    </row>
    <row r="82" spans="1:4" ht="12.75">
      <c r="A82" s="53">
        <v>2004</v>
      </c>
      <c r="B82" s="52" t="s">
        <v>111</v>
      </c>
      <c r="C82" s="52"/>
      <c r="D82" s="54"/>
    </row>
    <row r="83" spans="1:4" ht="12.75">
      <c r="A83" s="45">
        <v>2003</v>
      </c>
      <c r="B83" s="33" t="s">
        <v>111</v>
      </c>
      <c r="C83" s="33"/>
      <c r="D83" s="55"/>
    </row>
    <row r="84" spans="1:4" ht="12.75">
      <c r="A84" s="45">
        <v>2002</v>
      </c>
      <c r="B84" s="33" t="s">
        <v>111</v>
      </c>
      <c r="C84" s="33"/>
      <c r="D84" s="55"/>
    </row>
  </sheetData>
  <mergeCells count="21">
    <mergeCell ref="A81:D81"/>
    <mergeCell ref="A77:D77"/>
    <mergeCell ref="A73:D73"/>
    <mergeCell ref="A53:D53"/>
    <mergeCell ref="A57:D57"/>
    <mergeCell ref="A61:D61"/>
    <mergeCell ref="A65:D65"/>
    <mergeCell ref="A69:D69"/>
    <mergeCell ref="A3:D3"/>
    <mergeCell ref="A5:D5"/>
    <mergeCell ref="A9:D9"/>
    <mergeCell ref="A13:D13"/>
    <mergeCell ref="A49:D49"/>
    <mergeCell ref="A17:D17"/>
    <mergeCell ref="A21:D21"/>
    <mergeCell ref="A25:D25"/>
    <mergeCell ref="A29:D29"/>
    <mergeCell ref="A33:D33"/>
    <mergeCell ref="A37:D37"/>
    <mergeCell ref="A41:D41"/>
    <mergeCell ref="A45:D45"/>
  </mergeCells>
  <printOptions horizontalCentered="1"/>
  <pageMargins left="0.984251968503937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9">
      <selection activeCell="C26" sqref="C26"/>
    </sheetView>
  </sheetViews>
  <sheetFormatPr defaultColWidth="9.140625" defaultRowHeight="12.75"/>
  <cols>
    <col min="1" max="1" width="42.8515625" style="0" customWidth="1"/>
    <col min="2" max="2" width="24.57421875" style="0" customWidth="1"/>
    <col min="3" max="3" width="22.140625" style="0" customWidth="1"/>
    <col min="4" max="4" width="27.8515625" style="0" customWidth="1"/>
  </cols>
  <sheetData>
    <row r="1" spans="1:3" ht="16.5">
      <c r="A1" s="34" t="s">
        <v>300</v>
      </c>
      <c r="C1" s="15" t="s">
        <v>44</v>
      </c>
    </row>
    <row r="2" ht="16.5">
      <c r="A2" s="34"/>
    </row>
    <row r="3" spans="1:3" ht="12.75" customHeight="1">
      <c r="A3" s="207" t="s">
        <v>41</v>
      </c>
      <c r="B3" s="207"/>
      <c r="C3" s="207"/>
    </row>
    <row r="4" spans="1:3" ht="12.75">
      <c r="A4" s="36" t="s">
        <v>0</v>
      </c>
      <c r="B4" s="4" t="s">
        <v>42</v>
      </c>
      <c r="C4" s="4" t="s">
        <v>43</v>
      </c>
    </row>
    <row r="5" spans="1:3" ht="12.75">
      <c r="A5" s="50" t="s">
        <v>1</v>
      </c>
      <c r="B5" s="35">
        <v>1071873.72</v>
      </c>
      <c r="C5" s="35" t="s">
        <v>3</v>
      </c>
    </row>
    <row r="6" spans="1:3" ht="12.75">
      <c r="A6" s="50" t="s">
        <v>48</v>
      </c>
      <c r="B6" s="35">
        <v>141696</v>
      </c>
      <c r="C6" s="35"/>
    </row>
    <row r="7" spans="1:3" ht="12.75">
      <c r="A7" s="50" t="s">
        <v>119</v>
      </c>
      <c r="B7" s="35">
        <v>1138742.69</v>
      </c>
      <c r="C7" s="35">
        <v>1000</v>
      </c>
    </row>
    <row r="8" spans="1:3" ht="12.75">
      <c r="A8" s="104" t="s">
        <v>185</v>
      </c>
      <c r="B8" s="35">
        <v>1374346.68</v>
      </c>
      <c r="C8" s="35"/>
    </row>
    <row r="9" spans="1:3" ht="12.75">
      <c r="A9" s="104" t="s">
        <v>187</v>
      </c>
      <c r="B9" s="35">
        <v>292492</v>
      </c>
      <c r="C9" s="35">
        <v>1700</v>
      </c>
    </row>
    <row r="10" spans="1:3" ht="12.75">
      <c r="A10" s="87" t="s">
        <v>254</v>
      </c>
      <c r="B10" s="35">
        <v>1186186.45</v>
      </c>
      <c r="C10" s="46">
        <v>1000</v>
      </c>
    </row>
    <row r="11" spans="1:3" ht="12.75">
      <c r="A11" s="87" t="s">
        <v>302</v>
      </c>
      <c r="B11" s="35">
        <v>72751.43</v>
      </c>
      <c r="C11" s="35"/>
    </row>
    <row r="12" spans="1:3" ht="12.75">
      <c r="A12" s="87" t="s">
        <v>303</v>
      </c>
      <c r="B12" s="35">
        <v>133908.5</v>
      </c>
      <c r="C12" s="35">
        <v>5000</v>
      </c>
    </row>
    <row r="13" spans="1:3" ht="12.75">
      <c r="A13" s="87" t="s">
        <v>338</v>
      </c>
      <c r="B13" s="35">
        <v>273777.34</v>
      </c>
      <c r="C13" s="49"/>
    </row>
    <row r="14" spans="1:3" ht="25.5">
      <c r="A14" s="87" t="s">
        <v>374</v>
      </c>
      <c r="B14" s="35">
        <v>34515.63</v>
      </c>
      <c r="C14" s="35"/>
    </row>
    <row r="15" spans="1:3" ht="12.75">
      <c r="A15" s="51" t="s">
        <v>381</v>
      </c>
      <c r="B15" s="35">
        <v>251777.02</v>
      </c>
      <c r="C15" s="35">
        <v>95200</v>
      </c>
    </row>
    <row r="16" spans="1:3" ht="12.75">
      <c r="A16" s="51" t="s">
        <v>446</v>
      </c>
      <c r="B16" s="35">
        <v>762432.6</v>
      </c>
      <c r="C16" s="35">
        <v>5000</v>
      </c>
    </row>
    <row r="17" spans="1:3" ht="12.75">
      <c r="A17" s="51" t="s">
        <v>482</v>
      </c>
      <c r="B17" s="35">
        <v>231297.4</v>
      </c>
      <c r="C17" s="35">
        <v>2000</v>
      </c>
    </row>
    <row r="18" spans="1:4" ht="27.75" customHeight="1">
      <c r="A18" s="51" t="s">
        <v>605</v>
      </c>
      <c r="B18" s="35">
        <v>27244</v>
      </c>
      <c r="C18" s="35"/>
      <c r="D18" s="125"/>
    </row>
    <row r="19" spans="1:3" ht="12.75">
      <c r="A19" s="51" t="s">
        <v>525</v>
      </c>
      <c r="B19" s="35">
        <v>504826</v>
      </c>
      <c r="C19" s="35"/>
    </row>
    <row r="20" spans="1:3" ht="12.75">
      <c r="A20" s="87" t="s">
        <v>626</v>
      </c>
      <c r="B20" s="35">
        <v>213095.74</v>
      </c>
      <c r="C20" s="35"/>
    </row>
    <row r="21" spans="1:3" ht="12.75">
      <c r="A21" s="51" t="s">
        <v>576</v>
      </c>
      <c r="B21" s="35">
        <v>223300</v>
      </c>
      <c r="C21" s="49">
        <v>3000</v>
      </c>
    </row>
    <row r="22" spans="1:3" ht="12.75">
      <c r="A22" s="51" t="s">
        <v>527</v>
      </c>
      <c r="B22" s="35">
        <v>81448.16</v>
      </c>
      <c r="C22" s="35"/>
    </row>
    <row r="23" spans="1:3" ht="12.75">
      <c r="A23" s="51" t="s">
        <v>528</v>
      </c>
      <c r="B23" s="35">
        <v>716001.85</v>
      </c>
      <c r="C23" s="35"/>
    </row>
    <row r="24" spans="1:3" ht="25.5">
      <c r="A24" s="51" t="s">
        <v>839</v>
      </c>
      <c r="B24" s="35">
        <v>8147.94</v>
      </c>
      <c r="C24" s="35"/>
    </row>
  </sheetData>
  <mergeCells count="1">
    <mergeCell ref="A3:C3"/>
  </mergeCells>
  <printOptions horizontalCentered="1"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Jasio</dc:creator>
  <cp:keywords/>
  <dc:description/>
  <cp:lastModifiedBy>User</cp:lastModifiedBy>
  <cp:lastPrinted>2005-07-18T11:24:31Z</cp:lastPrinted>
  <dcterms:created xsi:type="dcterms:W3CDTF">2004-04-21T13:58:08Z</dcterms:created>
  <dcterms:modified xsi:type="dcterms:W3CDTF">2005-07-22T06:33:26Z</dcterms:modified>
  <cp:category/>
  <cp:version/>
  <cp:contentType/>
  <cp:contentStatus/>
</cp:coreProperties>
</file>