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ILANS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<sst xmlns="http://schemas.openxmlformats.org/spreadsheetml/2006/main" count="161" uniqueCount="122">
  <si>
    <t xml:space="preserve">Bilans na dzień 31.07.2006 R. </t>
  </si>
  <si>
    <t xml:space="preserve">                                                                 </t>
  </si>
  <si>
    <t xml:space="preserve"> Pozycja</t>
  </si>
  <si>
    <t>Wyszczególnienie</t>
  </si>
  <si>
    <t>BO  1.01.2006 r</t>
  </si>
  <si>
    <t>BZ 31.07.06</t>
  </si>
  <si>
    <t>AKTYWA</t>
  </si>
  <si>
    <t>A.</t>
  </si>
  <si>
    <t>Aktywa trwałe</t>
  </si>
  <si>
    <t>I.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</si>
  <si>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</si>
  <si>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</si>
  <si>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</si>
  <si>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</si>
  <si>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</si>
  <si>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</si>
  <si>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</si>
  <si>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</si>
  <si>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</si>
  <si>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</si>
  <si>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</si>
  <si>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</si>
  <si>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</si>
  <si>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</si>
  <si>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</si>
  <si>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</si>
  <si>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</si>
  <si>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</si>
  <si>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 xml:space="preserve">Od pozostałych jednostek </t>
  </si>
  <si>
    <t>IV.</t>
  </si>
  <si>
    <t>Inwestycje długoterminowe</t>
  </si>
  <si>
    <t>Nieruchomości</t>
  </si>
  <si>
    <t>Długoterminowe aktywa finansowe</t>
  </si>
  <si>
    <t>Inne inwestycje długoterminowe</t>
  </si>
  <si>
    <t>V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</si>
  <si>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</si>
  <si>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</si>
  <si>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</si>
  <si>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</si>
  <si>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</si>
  <si>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</si>
  <si>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</si>
  <si>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</si>
  <si>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</si>
  <si>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</si>
  <si>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</si>
  <si>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</si>
  <si>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</si>
  <si>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a) z tytułu dostaw i usług, o okresie spłaty</t>
  </si>
  <si>
    <t xml:space="preserve">     </t>
  </si>
  <si>
    <t xml:space="preserve">    - do 12 miesięcy</t>
  </si>
  <si>
    <t xml:space="preserve">    - powyżej 12 miesięcy </t>
  </si>
  <si>
    <t>b) inne</t>
  </si>
  <si>
    <t>Należności od pozostałych jednostek</t>
  </si>
  <si>
    <t xml:space="preserve">   - do 12 miesięcy</t>
  </si>
  <si>
    <t xml:space="preserve">   - powyżej 12 miesięcy</t>
  </si>
  <si>
    <t>b) z tytułów budżetowych</t>
  </si>
  <si>
    <t>c) inne</t>
  </si>
  <si>
    <t>d) dochodzone na drodze sądowej</t>
  </si>
  <si>
    <t>Inwestycje krótkoterminowe</t>
  </si>
  <si>
    <t>Krótkoterminowe aktywa finansowe</t>
  </si>
  <si>
    <t>a) w jednostkach powiązanych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</si>
  <si>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</si>
  <si>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</si>
  <si>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</si>
  <si>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</si>
  <si>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</si>
  <si>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</si>
  <si>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</si>
  <si>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</si>
  <si>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</si>
  <si>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 xml:space="preserve"> </t>
  </si>
  <si>
    <t>Inne inwestycje krótkoterminowe</t>
  </si>
  <si>
    <t>Krótkoterminowe rozliczenia międzyokresowe</t>
  </si>
  <si>
    <t>RAZEM  AKTYWA</t>
  </si>
  <si>
    <t>BO 1.01.2006 r</t>
  </si>
  <si>
    <t>31.07.06</t>
  </si>
  <si>
    <t>PASYWA</t>
  </si>
  <si>
    <t>Kapitał (fundusz) własny</t>
  </si>
  <si>
    <t>Kapitał podstawowy</t>
  </si>
  <si>
    <t>Należne wpłayy na kapitał podstawowy (wielkość ujemna)</t>
  </si>
  <si>
    <t>Udziały (akcje) własne (wielkość ujemna)</t>
  </si>
  <si>
    <t>Kapitał (fundusz) zapasowy</t>
  </si>
  <si>
    <t>V.</t>
  </si>
  <si>
    <t xml:space="preserve">Kapitał z aktualizacji wyceny 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</si>
  <si>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</si>
  <si>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</si>
  <si>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</si>
  <si>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</si>
  <si>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</si>
  <si>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</si>
  <si>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</si>
  <si>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</si>
  <si>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</si>
  <si>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</si>
  <si>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</si>
  <si>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</si>
  <si>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 xml:space="preserve">   - długoterminowa</t>
  </si>
  <si>
    <t xml:space="preserve">   - krótkoterminowa</t>
  </si>
  <si>
    <t>Pozostałe rezerwy</t>
  </si>
  <si>
    <t xml:space="preserve">   - długoterminowe</t>
  </si>
  <si>
    <t>Zobowiązania długoterminowe</t>
  </si>
  <si>
    <t>Wobec jecnostek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</si>
  <si>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</si>
  <si>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</si>
  <si>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</si>
  <si>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</si>
  <si>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inne</t>
  </si>
  <si>
    <t>Zobowiązania krótkoterminowe</t>
  </si>
  <si>
    <t>a) z tytułu dostaw i usług, o okresie wymagalności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</si>
  <si>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</si>
  <si>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</si>
  <si>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</si>
  <si>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</si>
  <si>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</si>
  <si>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</si>
  <si>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>Fundusze specjalne</t>
  </si>
  <si>
    <t>Ujemna wartość firmy</t>
  </si>
  <si>
    <t xml:space="preserve">   - krótkoterminowe</t>
  </si>
  <si>
    <t>RAZEM  PASYWA</t>
  </si>
  <si>
    <t xml:space="preserve">Data sporządzenia: </t>
  </si>
  <si>
    <t xml:space="preserve">     Sporządził:                                                                                 Zatwierdził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</si>
</sst>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&quot;zł&quot;_-;\-* #,##0\ &quot;zł&quot;_-;_-* &quot;-&quot;??\ &quot;zł&quot;_-;_-@_-"/>
    <numFmt numFmtId="169" formatCode="#,##0.00_ ;\-#,##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"/>
    <numFmt numFmtId="173" formatCode="0.0"/>
    <numFmt numFmtId="174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4" fontId="7" fillId="3" borderId="6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shrinkToFit="1"/>
    </xf>
    <xf numFmtId="4" fontId="7" fillId="3" borderId="11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 shrinkToFit="1"/>
    </xf>
    <xf numFmtId="4" fontId="5" fillId="3" borderId="8" xfId="0" applyNumberFormat="1" applyFont="1" applyFill="1" applyBorder="1" applyAlignment="1">
      <alignment horizontal="right" vertical="center"/>
    </xf>
    <xf numFmtId="4" fontId="7" fillId="3" borderId="9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 wrapText="1" shrinkToFit="1"/>
    </xf>
    <xf numFmtId="4" fontId="7" fillId="0" borderId="8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 shrinkToFit="1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8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vertical="center" wrapText="1" shrinkToFit="1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\serwer-dok\sprawozdania%20cent.ekon.%20zarzadz%202006\m-czne%20SPRAWOZDANIE%20PRZYCHD&#211;W%20,%20KOSZT&#211;W%20I%20ZBOWI&#260;ZANIACH%20%20ROK%202006\SPRAWOZDANIE%20%20M-C%20lipiec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chody i koszty"/>
      <sheetName val="ŚRODKI TRWAŁE"/>
      <sheetName val="nalezności"/>
      <sheetName val="ZOBOWIĄZANIA"/>
      <sheetName val="SPRAWOZADANIE"/>
      <sheetName val="BILANS"/>
      <sheetName val="RACHUNEK ZYSKÓW I STRAT"/>
      <sheetName val="WSKAŹNIKI"/>
    </sheetNames>
    <sheetDataSet>
      <sheetData sheetId="1">
        <row r="10">
          <cell r="G10">
            <v>395715</v>
          </cell>
        </row>
        <row r="11">
          <cell r="G11">
            <v>1314324.4499999997</v>
          </cell>
        </row>
        <row r="14">
          <cell r="G14">
            <v>259270.30000000005</v>
          </cell>
        </row>
        <row r="19">
          <cell r="G19">
            <v>10560.309999999998</v>
          </cell>
        </row>
        <row r="20">
          <cell r="G20">
            <v>211960.85999999987</v>
          </cell>
        </row>
        <row r="23">
          <cell r="E23">
            <v>18107.670000000002</v>
          </cell>
        </row>
        <row r="25">
          <cell r="E25">
            <v>12013.88</v>
          </cell>
        </row>
        <row r="27">
          <cell r="E27">
            <v>25547.73</v>
          </cell>
        </row>
        <row r="35">
          <cell r="F35">
            <v>2520068</v>
          </cell>
        </row>
        <row r="36">
          <cell r="F36">
            <v>436169.32</v>
          </cell>
        </row>
        <row r="37">
          <cell r="F37">
            <v>-5488178.38</v>
          </cell>
        </row>
      </sheetData>
      <sheetData sheetId="2">
        <row r="11">
          <cell r="F11">
            <v>527930.46</v>
          </cell>
        </row>
        <row r="14">
          <cell r="F14">
            <v>480.43</v>
          </cell>
        </row>
        <row r="15">
          <cell r="F15">
            <v>20793.98</v>
          </cell>
        </row>
      </sheetData>
      <sheetData sheetId="3">
        <row r="7">
          <cell r="E7">
            <v>1440138.64</v>
          </cell>
        </row>
        <row r="8">
          <cell r="E8">
            <v>24079</v>
          </cell>
        </row>
        <row r="9">
          <cell r="E9">
            <v>78</v>
          </cell>
        </row>
        <row r="10">
          <cell r="E10">
            <v>5053.91</v>
          </cell>
        </row>
        <row r="11">
          <cell r="E11">
            <v>18945.19</v>
          </cell>
        </row>
        <row r="12">
          <cell r="E12">
            <v>212</v>
          </cell>
        </row>
        <row r="13">
          <cell r="E13">
            <v>1388017.49</v>
          </cell>
        </row>
        <row r="14">
          <cell r="E14">
            <v>7886.09</v>
          </cell>
        </row>
        <row r="15">
          <cell r="E15">
            <v>127969.1</v>
          </cell>
        </row>
        <row r="17">
          <cell r="E17">
            <v>185503.69</v>
          </cell>
        </row>
        <row r="18">
          <cell r="E18">
            <v>8714.07</v>
          </cell>
        </row>
        <row r="19">
          <cell r="E19">
            <v>43289.39</v>
          </cell>
        </row>
        <row r="20">
          <cell r="E20">
            <v>193526.21999999997</v>
          </cell>
        </row>
        <row r="21">
          <cell r="E21">
            <v>95837.89</v>
          </cell>
        </row>
        <row r="22">
          <cell r="E22">
            <v>5231.86</v>
          </cell>
        </row>
        <row r="23">
          <cell r="E23">
            <v>337866.4</v>
          </cell>
        </row>
        <row r="25">
          <cell r="E25">
            <v>7210.09</v>
          </cell>
        </row>
        <row r="26">
          <cell r="E26">
            <v>692068.95</v>
          </cell>
        </row>
        <row r="27">
          <cell r="E27">
            <v>634138.21</v>
          </cell>
        </row>
        <row r="28">
          <cell r="E28">
            <v>0</v>
          </cell>
        </row>
      </sheetData>
      <sheetData sheetId="6">
        <row r="49">
          <cell r="D49">
            <v>112879.93999999954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2"/>
  <sheetViews>
    <sheetView tabSelected="1" view="pageBreakPreview" zoomScaleSheetLayoutView="100" workbookViewId="0" topLeftCell="A118">
      <selection activeCell="E141" sqref="E141"/>
    </sheetView>
  </sheetViews>
  <sheetFormatPr defaultColWidth="9.140625" defaultRowHeight="12.75"/>
  <cols>
    <col min="2" max="2" width="39.00390625" style="0" customWidth="1"/>
    <col min="3" max="4" width="15.421875" style="0" customWidth="1"/>
  </cols>
  <sheetData>
    <row r="3" spans="1:4" ht="25.5" customHeight="1">
      <c r="A3" s="1" t="s">
        <v>0</v>
      </c>
      <c r="B3" s="1"/>
      <c r="C3" s="1"/>
      <c r="D3" s="1"/>
    </row>
    <row r="4" spans="1:8" ht="13.5" thickBot="1">
      <c r="A4" s="2"/>
      <c r="B4" s="2"/>
      <c r="C4" s="2"/>
      <c r="D4" s="2"/>
      <c r="H4" t="s">
        <v>1</v>
      </c>
    </row>
    <row r="5" spans="1:4" ht="21" customHeight="1" thickBot="1">
      <c r="A5" s="3" t="s">
        <v>2</v>
      </c>
      <c r="B5" s="4" t="s">
        <v>3</v>
      </c>
      <c r="C5" s="4" t="s">
        <v>4</v>
      </c>
      <c r="D5" s="5" t="s">
        <v>5</v>
      </c>
    </row>
    <row r="6" spans="1:4" ht="12.75" customHeight="1">
      <c r="A6" s="6">
        <v>1</v>
      </c>
      <c r="B6" s="7">
        <v>2</v>
      </c>
      <c r="C6" s="7">
        <v>3</v>
      </c>
      <c r="D6" s="8">
        <v>4</v>
      </c>
    </row>
    <row r="7" spans="1:4" ht="18" customHeight="1" thickBot="1">
      <c r="A7" s="9" t="s">
        <v>6</v>
      </c>
      <c r="B7" s="10"/>
      <c r="C7" s="10"/>
      <c r="D7" s="11"/>
    </row>
    <row r="8" spans="1:4" ht="18" customHeight="1" thickBot="1">
      <c r="A8" s="12" t="s">
        <v>7</v>
      </c>
      <c r="B8" s="13" t="s">
        <v>8</v>
      </c>
      <c r="C8" s="14">
        <f>SUM(C9,C14,C23,C26,C31)</f>
        <v>2236207.51</v>
      </c>
      <c r="D8" s="15">
        <f>SUM(D9,D14,D23,D26,D31)</f>
        <v>2191830.92</v>
      </c>
    </row>
    <row r="9" spans="1:4" ht="18" customHeight="1">
      <c r="A9" s="16" t="s">
        <v>9</v>
      </c>
      <c r="B9" s="17" t="s">
        <v>10</v>
      </c>
      <c r="C9" s="18">
        <f>SUM(C10:C13)</f>
        <v>0</v>
      </c>
      <c r="D9" s="18">
        <f>SUM(D10:D13)</f>
        <v>0</v>
      </c>
    </row>
    <row r="10" spans="1:4" ht="18" customHeight="1">
      <c r="A10" s="19">
        <v>1</v>
      </c>
      <c r="B10" s="20" t="s">
        <v>11</v>
      </c>
      <c r="C10" s="21"/>
      <c r="D10" s="22"/>
    </row>
    <row r="11" spans="1:4" ht="18" customHeight="1">
      <c r="A11" s="19">
        <v>2</v>
      </c>
      <c r="B11" s="20" t="s">
        <v>12</v>
      </c>
      <c r="C11" s="21"/>
      <c r="D11" s="22"/>
    </row>
    <row r="12" spans="1:4" ht="18" customHeight="1">
      <c r="A12" s="19">
        <v>3</v>
      </c>
      <c r="B12" s="20" t="s">
        <v>13</v>
      </c>
      <c r="C12" s="21">
        <v>0</v>
      </c>
      <c r="D12" s="22">
        <v>0</v>
      </c>
    </row>
    <row r="13" spans="1:4" ht="18" customHeight="1">
      <c r="A13" s="23">
        <v>4</v>
      </c>
      <c r="B13" s="20" t="s">
        <v>14</v>
      </c>
      <c r="C13" s="21"/>
      <c r="D13" s="22"/>
    </row>
    <row r="14" spans="1:4" ht="18" customHeight="1">
      <c r="A14" s="24" t="s">
        <v>15</v>
      </c>
      <c r="B14" s="25" t="s">
        <v>16</v>
      </c>
      <c r="C14" s="26">
        <f>SUM(C15,C21,C22)</f>
        <v>2236207.51</v>
      </c>
      <c r="D14" s="27">
        <f>SUM(D15,D21,D22)</f>
        <v>2191830.92</v>
      </c>
    </row>
    <row r="15" spans="1:4" ht="18" customHeight="1">
      <c r="A15" s="19">
        <v>1</v>
      </c>
      <c r="B15" s="20" t="s">
        <v>17</v>
      </c>
      <c r="C15" s="21">
        <v>2236207.51</v>
      </c>
      <c r="D15" s="22">
        <f>D16+D17+D18+D19+D20</f>
        <v>2191830.92</v>
      </c>
    </row>
    <row r="16" spans="1:4" ht="18" customHeight="1">
      <c r="A16" s="28"/>
      <c r="B16" s="29" t="s">
        <v>18</v>
      </c>
      <c r="C16" s="21">
        <v>395715</v>
      </c>
      <c r="D16" s="30">
        <f>'[1]ŚRODKI TRWAŁE'!G10</f>
        <v>395715</v>
      </c>
    </row>
    <row r="17" spans="1:4" ht="18" customHeight="1">
      <c r="A17" s="28"/>
      <c r="B17" s="31" t="s">
        <v>19</v>
      </c>
      <c r="C17" s="21">
        <v>1351719.28</v>
      </c>
      <c r="D17" s="30">
        <f>'[1]ŚRODKI TRWAŁE'!G11</f>
        <v>1314324.4499999997</v>
      </c>
    </row>
    <row r="18" spans="1:4" ht="18" customHeight="1">
      <c r="A18" s="28"/>
      <c r="B18" s="29" t="s">
        <v>20</v>
      </c>
      <c r="C18" s="21">
        <v>195340.01</v>
      </c>
      <c r="D18" s="30">
        <f>'[1]ŚRODKI TRWAŁE'!G14</f>
        <v>259270.30000000005</v>
      </c>
    </row>
    <row r="19" spans="1:4" ht="18" customHeight="1">
      <c r="A19" s="28"/>
      <c r="B19" s="29" t="s">
        <v>21</v>
      </c>
      <c r="C19" s="21">
        <v>16925.51</v>
      </c>
      <c r="D19" s="30">
        <f>'[1]ŚRODKI TRWAŁE'!G19</f>
        <v>10560.309999999998</v>
      </c>
    </row>
    <row r="20" spans="1:4" ht="18" customHeight="1">
      <c r="A20" s="28"/>
      <c r="B20" s="29" t="s">
        <v>22</v>
      </c>
      <c r="C20" s="21">
        <v>276507.71</v>
      </c>
      <c r="D20" s="30">
        <f>'[1]ŚRODKI TRWAŁE'!G20</f>
        <v>211960.85999999987</v>
      </c>
    </row>
    <row r="21" spans="1:4" ht="18" customHeight="1">
      <c r="A21" s="19">
        <v>2</v>
      </c>
      <c r="B21" s="20" t="s">
        <v>23</v>
      </c>
      <c r="C21" s="21"/>
      <c r="D21" s="22"/>
    </row>
    <row r="22" spans="1:4" ht="18" customHeight="1">
      <c r="A22" s="19">
        <v>3</v>
      </c>
      <c r="B22" s="20" t="s">
        <v>24</v>
      </c>
      <c r="C22" s="21"/>
      <c r="D22" s="22"/>
    </row>
    <row r="23" spans="1:4" ht="18" customHeight="1">
      <c r="A23" s="24" t="s">
        <v>25</v>
      </c>
      <c r="B23" s="25" t="s">
        <v>26</v>
      </c>
      <c r="C23" s="32">
        <f>SUM(C24:C25)</f>
        <v>0</v>
      </c>
      <c r="D23" s="27">
        <f>SUM(D24:D25)</f>
        <v>0</v>
      </c>
    </row>
    <row r="24" spans="1:4" ht="18" customHeight="1">
      <c r="A24" s="19">
        <v>1</v>
      </c>
      <c r="B24" s="20" t="s">
        <v>27</v>
      </c>
      <c r="C24" s="21"/>
      <c r="D24" s="22"/>
    </row>
    <row r="25" spans="1:4" ht="18" customHeight="1">
      <c r="A25" s="23">
        <v>2</v>
      </c>
      <c r="B25" s="20" t="s">
        <v>28</v>
      </c>
      <c r="C25" s="21"/>
      <c r="D25" s="22"/>
    </row>
    <row r="26" spans="1:4" ht="18" customHeight="1">
      <c r="A26" s="24" t="s">
        <v>29</v>
      </c>
      <c r="B26" s="25" t="s">
        <v>30</v>
      </c>
      <c r="C26" s="32">
        <f>SUM(C27:C30)</f>
        <v>0</v>
      </c>
      <c r="D26" s="27">
        <f>SUM(D27:D30)</f>
        <v>0</v>
      </c>
    </row>
    <row r="27" spans="1:4" ht="18" customHeight="1">
      <c r="A27" s="23">
        <v>1</v>
      </c>
      <c r="B27" s="20" t="s">
        <v>31</v>
      </c>
      <c r="C27" s="21"/>
      <c r="D27" s="22"/>
    </row>
    <row r="28" spans="1:4" ht="18" customHeight="1">
      <c r="A28" s="23">
        <v>2</v>
      </c>
      <c r="B28" s="20" t="s">
        <v>10</v>
      </c>
      <c r="C28" s="21"/>
      <c r="D28" s="22"/>
    </row>
    <row r="29" spans="1:4" ht="18" customHeight="1">
      <c r="A29" s="23">
        <v>3</v>
      </c>
      <c r="B29" s="20" t="s">
        <v>32</v>
      </c>
      <c r="C29" s="21"/>
      <c r="D29" s="22"/>
    </row>
    <row r="30" spans="1:4" ht="18" customHeight="1">
      <c r="A30" s="23">
        <v>4</v>
      </c>
      <c r="B30" s="20" t="s">
        <v>33</v>
      </c>
      <c r="C30" s="21"/>
      <c r="D30" s="22"/>
    </row>
    <row r="31" spans="1:4" ht="18" customHeight="1">
      <c r="A31" s="24" t="s">
        <v>34</v>
      </c>
      <c r="B31" s="33" t="s">
        <v>35</v>
      </c>
      <c r="C31" s="32">
        <f>SUM(C32:C33)</f>
        <v>0</v>
      </c>
      <c r="D31" s="27">
        <f>SUM(D32:D33)</f>
        <v>0</v>
      </c>
    </row>
    <row r="32" spans="1:4" ht="18" customHeight="1">
      <c r="A32" s="23">
        <v>1</v>
      </c>
      <c r="B32" s="34" t="s">
        <v>36</v>
      </c>
      <c r="C32" s="21"/>
      <c r="D32" s="22"/>
    </row>
    <row r="33" spans="1:4" ht="18" customHeight="1">
      <c r="A33" s="23">
        <v>2</v>
      </c>
      <c r="B33" s="34" t="s">
        <v>37</v>
      </c>
      <c r="C33" s="21"/>
      <c r="D33" s="22"/>
    </row>
    <row r="34" spans="1:4" ht="18" customHeight="1">
      <c r="A34" s="35" t="s">
        <v>38</v>
      </c>
      <c r="B34" s="36" t="s">
        <v>39</v>
      </c>
      <c r="C34" s="37">
        <f>SUM(C35,C41,C54,C71)</f>
        <v>901337.4800000001</v>
      </c>
      <c r="D34" s="38">
        <f>SUM(D35,D41,D54,D71)</f>
        <v>604874.15</v>
      </c>
    </row>
    <row r="35" spans="1:4" ht="18" customHeight="1">
      <c r="A35" s="24" t="s">
        <v>9</v>
      </c>
      <c r="B35" s="25" t="s">
        <v>40</v>
      </c>
      <c r="C35" s="27">
        <f>SUM(C36:C40)</f>
        <v>31737.25</v>
      </c>
      <c r="D35" s="27">
        <f>SUM(D36:D40)</f>
        <v>18107.670000000002</v>
      </c>
    </row>
    <row r="36" spans="1:4" ht="18" customHeight="1">
      <c r="A36" s="19">
        <v>1</v>
      </c>
      <c r="B36" s="20" t="s">
        <v>41</v>
      </c>
      <c r="C36" s="21">
        <v>31737.25</v>
      </c>
      <c r="D36" s="22">
        <f>'[1]ŚRODKI TRWAŁE'!E23</f>
        <v>18107.670000000002</v>
      </c>
    </row>
    <row r="37" spans="1:4" ht="18" customHeight="1">
      <c r="A37" s="19">
        <v>2</v>
      </c>
      <c r="B37" s="20" t="s">
        <v>42</v>
      </c>
      <c r="C37" s="21"/>
      <c r="D37" s="22"/>
    </row>
    <row r="38" spans="1:4" ht="18" customHeight="1">
      <c r="A38" s="19">
        <v>3</v>
      </c>
      <c r="B38" s="20" t="s">
        <v>43</v>
      </c>
      <c r="C38" s="21"/>
      <c r="D38" s="22"/>
    </row>
    <row r="39" spans="1:4" ht="18" customHeight="1">
      <c r="A39" s="19">
        <v>4</v>
      </c>
      <c r="B39" s="20" t="s">
        <v>44</v>
      </c>
      <c r="C39" s="21">
        <v>0</v>
      </c>
      <c r="D39" s="22"/>
    </row>
    <row r="40" spans="1:4" ht="18" customHeight="1">
      <c r="A40" s="19">
        <v>5</v>
      </c>
      <c r="B40" s="20" t="s">
        <v>45</v>
      </c>
      <c r="C40" s="21"/>
      <c r="D40" s="22"/>
    </row>
    <row r="41" spans="1:4" ht="18" customHeight="1">
      <c r="A41" s="24" t="s">
        <v>15</v>
      </c>
      <c r="B41" s="25" t="s">
        <v>46</v>
      </c>
      <c r="C41" s="26">
        <f>SUM(C42,C47)</f>
        <v>567949.17</v>
      </c>
      <c r="D41" s="27">
        <f>SUM(D42,D47)</f>
        <v>549204.87</v>
      </c>
    </row>
    <row r="42" spans="1:4" ht="18" customHeight="1">
      <c r="A42" s="19">
        <v>1</v>
      </c>
      <c r="B42" s="20" t="s">
        <v>47</v>
      </c>
      <c r="C42" s="22">
        <v>0</v>
      </c>
      <c r="D42" s="22">
        <f>SUM(D43,D46)</f>
        <v>0</v>
      </c>
    </row>
    <row r="43" spans="1:5" ht="18" customHeight="1">
      <c r="A43" s="28"/>
      <c r="B43" s="29" t="s">
        <v>48</v>
      </c>
      <c r="C43" s="39">
        <v>0</v>
      </c>
      <c r="D43" s="30">
        <f>SUM(D44:D45)</f>
        <v>0</v>
      </c>
      <c r="E43" t="s">
        <v>49</v>
      </c>
    </row>
    <row r="44" spans="1:4" ht="18" customHeight="1">
      <c r="A44" s="28"/>
      <c r="B44" s="29" t="s">
        <v>50</v>
      </c>
      <c r="C44" s="39"/>
      <c r="D44" s="30"/>
    </row>
    <row r="45" spans="1:4" ht="18" customHeight="1">
      <c r="A45" s="28"/>
      <c r="B45" s="29" t="s">
        <v>51</v>
      </c>
      <c r="C45" s="39"/>
      <c r="D45" s="30"/>
    </row>
    <row r="46" spans="1:4" ht="18" customHeight="1">
      <c r="A46" s="28"/>
      <c r="B46" s="29" t="s">
        <v>52</v>
      </c>
      <c r="C46" s="39"/>
      <c r="D46" s="30"/>
    </row>
    <row r="47" spans="1:4" ht="18" customHeight="1">
      <c r="A47" s="19">
        <v>2</v>
      </c>
      <c r="B47" s="20" t="s">
        <v>53</v>
      </c>
      <c r="C47" s="22">
        <f>SUM(C48,C51:C53)</f>
        <v>567949.17</v>
      </c>
      <c r="D47" s="22">
        <f>SUM(D48,D51:D53)</f>
        <v>549204.87</v>
      </c>
    </row>
    <row r="48" spans="1:4" ht="18" customHeight="1">
      <c r="A48" s="28"/>
      <c r="B48" s="29" t="s">
        <v>48</v>
      </c>
      <c r="C48" s="30">
        <f>SUM(C49:C50)</f>
        <v>479367</v>
      </c>
      <c r="D48" s="30">
        <f>SUM(D49:D50)</f>
        <v>527930.46</v>
      </c>
    </row>
    <row r="49" spans="1:4" ht="18" customHeight="1">
      <c r="A49" s="28"/>
      <c r="B49" s="29" t="s">
        <v>54</v>
      </c>
      <c r="C49" s="39">
        <v>479367</v>
      </c>
      <c r="D49" s="30">
        <f>'[1]nalezności'!F11</f>
        <v>527930.46</v>
      </c>
    </row>
    <row r="50" spans="1:4" ht="18" customHeight="1">
      <c r="A50" s="28"/>
      <c r="B50" s="29" t="s">
        <v>55</v>
      </c>
      <c r="C50" s="39"/>
      <c r="D50" s="30"/>
    </row>
    <row r="51" spans="1:4" ht="18" customHeight="1">
      <c r="A51" s="28"/>
      <c r="B51" s="29" t="s">
        <v>56</v>
      </c>
      <c r="C51" s="39">
        <v>1152</v>
      </c>
      <c r="D51" s="30">
        <f>'[1]nalezności'!F14</f>
        <v>480.43</v>
      </c>
    </row>
    <row r="52" spans="1:4" ht="18" customHeight="1">
      <c r="A52" s="28"/>
      <c r="B52" s="29" t="s">
        <v>57</v>
      </c>
      <c r="C52" s="39">
        <v>87430.17</v>
      </c>
      <c r="D52" s="30">
        <f>'[1]nalezności'!F15</f>
        <v>20793.98</v>
      </c>
    </row>
    <row r="53" spans="1:4" ht="18" customHeight="1">
      <c r="A53" s="28"/>
      <c r="B53" s="29" t="s">
        <v>58</v>
      </c>
      <c r="C53" s="39">
        <v>0</v>
      </c>
      <c r="D53" s="30"/>
    </row>
    <row r="54" spans="1:4" ht="18" customHeight="1">
      <c r="A54" s="40" t="s">
        <v>25</v>
      </c>
      <c r="B54" s="25" t="s">
        <v>59</v>
      </c>
      <c r="C54" s="41">
        <f>SUM(C55,C70)</f>
        <v>295580.46</v>
      </c>
      <c r="D54" s="27">
        <f>SUM(D55,D70)</f>
        <v>12013.88</v>
      </c>
    </row>
    <row r="55" spans="1:4" ht="18" customHeight="1">
      <c r="A55" s="23">
        <v>1</v>
      </c>
      <c r="B55" s="20" t="s">
        <v>60</v>
      </c>
      <c r="C55" s="21">
        <v>295580.46</v>
      </c>
      <c r="D55" s="21">
        <f>SUM(D56,D61,D66)</f>
        <v>12013.88</v>
      </c>
    </row>
    <row r="56" spans="1:4" ht="18" customHeight="1">
      <c r="A56" s="42"/>
      <c r="B56" s="29" t="s">
        <v>61</v>
      </c>
      <c r="C56" s="39">
        <f>SUM(C57:C60)</f>
        <v>0</v>
      </c>
      <c r="D56" s="30">
        <f>SUM(D57:D60)</f>
        <v>0</v>
      </c>
    </row>
    <row r="57" spans="1:4" ht="18" customHeight="1">
      <c r="A57" s="42"/>
      <c r="B57" s="29" t="s">
        <v>62</v>
      </c>
      <c r="C57" s="39"/>
      <c r="D57" s="30"/>
    </row>
    <row r="58" spans="1:4" ht="18" customHeight="1">
      <c r="A58" s="42"/>
      <c r="B58" s="29" t="s">
        <v>63</v>
      </c>
      <c r="C58" s="39"/>
      <c r="D58" s="30"/>
    </row>
    <row r="59" spans="1:4" ht="18" customHeight="1">
      <c r="A59" s="42"/>
      <c r="B59" s="29" t="s">
        <v>64</v>
      </c>
      <c r="C59" s="39"/>
      <c r="D59" s="30"/>
    </row>
    <row r="60" spans="1:4" ht="18" customHeight="1">
      <c r="A60" s="42"/>
      <c r="B60" s="29" t="s">
        <v>65</v>
      </c>
      <c r="C60" s="39"/>
      <c r="D60" s="30"/>
    </row>
    <row r="61" spans="1:4" ht="18" customHeight="1">
      <c r="A61" s="43"/>
      <c r="B61" s="29" t="s">
        <v>66</v>
      </c>
      <c r="C61" s="39">
        <f>SUM(C62:C65)</f>
        <v>0</v>
      </c>
      <c r="D61" s="30">
        <f>SUM(D62:D65)</f>
        <v>0</v>
      </c>
    </row>
    <row r="62" spans="1:4" ht="18" customHeight="1">
      <c r="A62" s="43"/>
      <c r="B62" s="29" t="s">
        <v>62</v>
      </c>
      <c r="C62" s="39"/>
      <c r="D62" s="30"/>
    </row>
    <row r="63" spans="1:4" ht="18" customHeight="1">
      <c r="A63" s="43"/>
      <c r="B63" s="29" t="s">
        <v>63</v>
      </c>
      <c r="C63" s="39"/>
      <c r="D63" s="30"/>
    </row>
    <row r="64" spans="1:4" ht="18" customHeight="1">
      <c r="A64" s="43"/>
      <c r="B64" s="29" t="s">
        <v>64</v>
      </c>
      <c r="C64" s="39"/>
      <c r="D64" s="30"/>
    </row>
    <row r="65" spans="1:4" ht="18" customHeight="1">
      <c r="A65" s="43"/>
      <c r="B65" s="29" t="s">
        <v>65</v>
      </c>
      <c r="C65" s="39"/>
      <c r="D65" s="30"/>
    </row>
    <row r="66" spans="1:4" ht="18" customHeight="1">
      <c r="A66" s="28"/>
      <c r="B66" s="29" t="s">
        <v>67</v>
      </c>
      <c r="C66" s="39">
        <f>SUM(C67:C69)</f>
        <v>295580.46</v>
      </c>
      <c r="D66" s="30">
        <f>SUM(D67:D69)</f>
        <v>12013.88</v>
      </c>
    </row>
    <row r="67" spans="1:4" ht="18" customHeight="1">
      <c r="A67" s="28"/>
      <c r="B67" s="29" t="s">
        <v>68</v>
      </c>
      <c r="C67" s="39">
        <v>295580.46</v>
      </c>
      <c r="D67" s="30">
        <f>'[1]ŚRODKI TRWAŁE'!E25</f>
        <v>12013.88</v>
      </c>
    </row>
    <row r="68" spans="1:4" ht="18" customHeight="1">
      <c r="A68" s="28"/>
      <c r="B68" s="29" t="s">
        <v>69</v>
      </c>
      <c r="C68" s="39"/>
      <c r="D68" s="30"/>
    </row>
    <row r="69" spans="1:4" ht="18" customHeight="1">
      <c r="A69" s="28"/>
      <c r="B69" s="29" t="s">
        <v>70</v>
      </c>
      <c r="C69" s="39"/>
      <c r="D69" s="30" t="s">
        <v>71</v>
      </c>
    </row>
    <row r="70" spans="1:4" ht="18" customHeight="1">
      <c r="A70" s="19">
        <v>2</v>
      </c>
      <c r="B70" s="20" t="s">
        <v>72</v>
      </c>
      <c r="C70" s="21"/>
      <c r="D70" s="22"/>
    </row>
    <row r="71" spans="1:4" ht="18" customHeight="1" thickBot="1">
      <c r="A71" s="44" t="s">
        <v>29</v>
      </c>
      <c r="B71" s="45" t="s">
        <v>73</v>
      </c>
      <c r="C71" s="46">
        <v>6070.6</v>
      </c>
      <c r="D71" s="47">
        <f>'[1]ŚRODKI TRWAŁE'!E27</f>
        <v>25547.73</v>
      </c>
    </row>
    <row r="72" spans="1:4" ht="18" customHeight="1" thickBot="1">
      <c r="A72" s="48"/>
      <c r="B72" s="49" t="s">
        <v>74</v>
      </c>
      <c r="C72" s="50">
        <f>SUM(C8,C34,)</f>
        <v>3137544.9899999998</v>
      </c>
      <c r="D72" s="50">
        <f>SUM(D8,D34,)</f>
        <v>2796705.07</v>
      </c>
    </row>
    <row r="73" spans="1:4" ht="18" customHeight="1">
      <c r="A73" s="51"/>
      <c r="B73" s="51"/>
      <c r="C73" s="52"/>
      <c r="D73" s="52"/>
    </row>
    <row r="74" spans="1:4" ht="18" customHeight="1">
      <c r="A74" s="51"/>
      <c r="B74" s="51"/>
      <c r="C74" s="52"/>
      <c r="D74" s="52"/>
    </row>
    <row r="75" spans="1:4" ht="18" customHeight="1">
      <c r="A75" s="51"/>
      <c r="B75" s="51"/>
      <c r="C75" s="52"/>
      <c r="D75" s="52"/>
    </row>
    <row r="76" spans="1:4" ht="18" customHeight="1">
      <c r="A76" s="51"/>
      <c r="B76" s="51"/>
      <c r="C76" s="52"/>
      <c r="D76" s="52"/>
    </row>
    <row r="77" spans="1:4" ht="18" customHeight="1">
      <c r="A77" s="51"/>
      <c r="B77" s="51"/>
      <c r="C77" s="52"/>
      <c r="D77" s="52"/>
    </row>
    <row r="78" spans="1:4" ht="18" customHeight="1">
      <c r="A78" s="51"/>
      <c r="B78" s="51"/>
      <c r="C78" s="52"/>
      <c r="D78" s="52"/>
    </row>
    <row r="79" spans="1:4" ht="18" customHeight="1">
      <c r="A79" s="51"/>
      <c r="B79" s="51"/>
      <c r="C79" s="52"/>
      <c r="D79" s="52"/>
    </row>
    <row r="80" spans="1:4" ht="18" customHeight="1">
      <c r="A80" s="51"/>
      <c r="B80" s="51"/>
      <c r="C80" s="52"/>
      <c r="D80" s="52"/>
    </row>
    <row r="81" spans="1:4" ht="18" customHeight="1">
      <c r="A81" s="51"/>
      <c r="B81" s="51"/>
      <c r="C81" s="52"/>
      <c r="D81" s="52"/>
    </row>
    <row r="82" spans="1:4" ht="18" customHeight="1">
      <c r="A82" s="51"/>
      <c r="B82" s="51"/>
      <c r="C82" s="52"/>
      <c r="D82" s="52"/>
    </row>
    <row r="83" spans="1:4" ht="18" customHeight="1">
      <c r="A83" s="51"/>
      <c r="B83" s="51"/>
      <c r="C83" s="52"/>
      <c r="D83" s="52"/>
    </row>
    <row r="84" spans="1:4" ht="12.75" customHeight="1" thickBot="1">
      <c r="A84" s="53"/>
      <c r="B84" s="53"/>
      <c r="C84" s="53"/>
      <c r="D84" s="53"/>
    </row>
    <row r="85" spans="1:4" ht="21" customHeight="1" thickBot="1">
      <c r="A85" s="54" t="s">
        <v>71</v>
      </c>
      <c r="B85" s="55" t="s">
        <v>3</v>
      </c>
      <c r="C85" s="55" t="s">
        <v>75</v>
      </c>
      <c r="D85" s="56" t="s">
        <v>76</v>
      </c>
    </row>
    <row r="86" spans="1:4" ht="12.75" customHeight="1">
      <c r="A86" s="57">
        <v>1</v>
      </c>
      <c r="B86" s="58">
        <v>2</v>
      </c>
      <c r="C86" s="58">
        <v>3</v>
      </c>
      <c r="D86" s="59">
        <v>4</v>
      </c>
    </row>
    <row r="87" spans="1:4" ht="18" customHeight="1">
      <c r="A87" s="60" t="s">
        <v>77</v>
      </c>
      <c r="B87" s="61"/>
      <c r="C87" s="61"/>
      <c r="D87" s="62"/>
    </row>
    <row r="88" spans="1:4" ht="18" customHeight="1">
      <c r="A88" s="63" t="s">
        <v>7</v>
      </c>
      <c r="B88" s="64" t="s">
        <v>78</v>
      </c>
      <c r="C88" s="65">
        <f>SUM(C89:C97)</f>
        <v>-2611941.0600000005</v>
      </c>
      <c r="D88" s="65">
        <f>SUM(D89:D97)</f>
        <v>-2419061.1200000006</v>
      </c>
    </row>
    <row r="89" spans="1:4" ht="18" customHeight="1">
      <c r="A89" s="66" t="s">
        <v>9</v>
      </c>
      <c r="B89" s="67" t="s">
        <v>79</v>
      </c>
      <c r="C89" s="68">
        <v>2520068</v>
      </c>
      <c r="D89" s="69">
        <f>'[1]ŚRODKI TRWAŁE'!F35</f>
        <v>2520068</v>
      </c>
    </row>
    <row r="90" spans="1:4" ht="24.75" customHeight="1">
      <c r="A90" s="66" t="s">
        <v>15</v>
      </c>
      <c r="B90" s="70" t="s">
        <v>80</v>
      </c>
      <c r="C90" s="68"/>
      <c r="D90" s="69"/>
    </row>
    <row r="91" spans="1:4" ht="18" customHeight="1">
      <c r="A91" s="66" t="s">
        <v>25</v>
      </c>
      <c r="B91" s="70" t="s">
        <v>81</v>
      </c>
      <c r="C91" s="68"/>
      <c r="D91" s="69"/>
    </row>
    <row r="92" spans="1:4" ht="18" customHeight="1">
      <c r="A92" s="66" t="s">
        <v>29</v>
      </c>
      <c r="B92" s="70" t="s">
        <v>82</v>
      </c>
      <c r="C92" s="68">
        <v>356169.32</v>
      </c>
      <c r="D92" s="69">
        <f>'[1]ŚRODKI TRWAŁE'!F36</f>
        <v>436169.32</v>
      </c>
    </row>
    <row r="93" spans="1:4" ht="18" customHeight="1">
      <c r="A93" s="66" t="s">
        <v>83</v>
      </c>
      <c r="B93" s="67" t="s">
        <v>84</v>
      </c>
      <c r="C93" s="68"/>
      <c r="D93" s="69"/>
    </row>
    <row r="94" spans="1:4" ht="18" customHeight="1">
      <c r="A94" s="66" t="s">
        <v>85</v>
      </c>
      <c r="B94" s="67" t="s">
        <v>86</v>
      </c>
      <c r="C94" s="68"/>
      <c r="D94" s="69"/>
    </row>
    <row r="95" spans="1:4" ht="18" customHeight="1">
      <c r="A95" s="66" t="s">
        <v>87</v>
      </c>
      <c r="B95" s="67" t="s">
        <v>88</v>
      </c>
      <c r="C95" s="68">
        <v>-6225970.45</v>
      </c>
      <c r="D95" s="68">
        <f>'[1]ŚRODKI TRWAŁE'!F37</f>
        <v>-5488178.38</v>
      </c>
    </row>
    <row r="96" spans="1:4" ht="18" customHeight="1">
      <c r="A96" s="66" t="s">
        <v>89</v>
      </c>
      <c r="B96" s="67" t="s">
        <v>90</v>
      </c>
      <c r="C96" s="68">
        <v>737792.07</v>
      </c>
      <c r="D96" s="69">
        <f>'[1]RACHUNEK ZYSKÓW I STRAT'!D49</f>
        <v>112879.93999999954</v>
      </c>
    </row>
    <row r="97" spans="1:4" ht="22.5" customHeight="1">
      <c r="A97" s="66" t="s">
        <v>91</v>
      </c>
      <c r="B97" s="70" t="s">
        <v>92</v>
      </c>
      <c r="C97" s="68"/>
      <c r="D97" s="69"/>
    </row>
    <row r="98" spans="1:4" ht="18" customHeight="1">
      <c r="A98" s="63" t="s">
        <v>38</v>
      </c>
      <c r="B98" s="71" t="s">
        <v>93</v>
      </c>
      <c r="C98" s="72">
        <f>SUM(C99,C107,C114,C133)</f>
        <v>5749486.05</v>
      </c>
      <c r="D98" s="65">
        <f>SUM(D99,D107,D114,D133)</f>
        <v>5215766.1899999995</v>
      </c>
    </row>
    <row r="99" spans="1:4" ht="18" customHeight="1">
      <c r="A99" s="43" t="s">
        <v>9</v>
      </c>
      <c r="B99" s="70" t="s">
        <v>94</v>
      </c>
      <c r="C99" s="68">
        <f>SUM(C100,C101,C104)</f>
        <v>0</v>
      </c>
      <c r="D99" s="69">
        <f>SUM(D100,D101,D104)</f>
        <v>0</v>
      </c>
    </row>
    <row r="100" spans="1:4" ht="18" customHeight="1">
      <c r="A100" s="19">
        <v>1</v>
      </c>
      <c r="B100" s="34" t="s">
        <v>95</v>
      </c>
      <c r="C100" s="21"/>
      <c r="D100" s="22"/>
    </row>
    <row r="101" spans="1:4" ht="18" customHeight="1">
      <c r="A101" s="19">
        <v>2</v>
      </c>
      <c r="B101" s="34" t="s">
        <v>96</v>
      </c>
      <c r="C101" s="21">
        <f>SUM(C102:C103)</f>
        <v>0</v>
      </c>
      <c r="D101" s="22">
        <f>SUM(D102:D103)</f>
        <v>0</v>
      </c>
    </row>
    <row r="102" spans="1:4" ht="18" customHeight="1">
      <c r="A102" s="19"/>
      <c r="B102" s="31" t="s">
        <v>97</v>
      </c>
      <c r="C102" s="39"/>
      <c r="D102" s="30"/>
    </row>
    <row r="103" spans="1:4" ht="18" customHeight="1">
      <c r="A103" s="19"/>
      <c r="B103" s="31" t="s">
        <v>98</v>
      </c>
      <c r="C103" s="39"/>
      <c r="D103" s="30"/>
    </row>
    <row r="104" spans="1:4" ht="18" customHeight="1">
      <c r="A104" s="19">
        <v>3</v>
      </c>
      <c r="B104" s="20" t="s">
        <v>99</v>
      </c>
      <c r="C104" s="21">
        <f>SUM(C105:C106)</f>
        <v>0</v>
      </c>
      <c r="D104" s="22">
        <f>SUM(D105:D106)</f>
        <v>0</v>
      </c>
    </row>
    <row r="105" spans="1:4" ht="18" customHeight="1">
      <c r="A105" s="19"/>
      <c r="B105" s="29" t="s">
        <v>100</v>
      </c>
      <c r="C105" s="39"/>
      <c r="D105" s="30"/>
    </row>
    <row r="106" spans="1:4" ht="18" customHeight="1">
      <c r="A106" s="19"/>
      <c r="B106" s="29" t="s">
        <v>98</v>
      </c>
      <c r="C106" s="39"/>
      <c r="D106" s="30"/>
    </row>
    <row r="107" spans="1:4" ht="18" customHeight="1">
      <c r="A107" s="66" t="s">
        <v>15</v>
      </c>
      <c r="B107" s="67" t="s">
        <v>101</v>
      </c>
      <c r="C107" s="68">
        <f>SUM(C108,C109,)</f>
        <v>1279403.53</v>
      </c>
      <c r="D107" s="69">
        <f>SUM(D108,D109,)</f>
        <v>1388017.49</v>
      </c>
    </row>
    <row r="108" spans="1:4" ht="18" customHeight="1">
      <c r="A108" s="23">
        <v>1</v>
      </c>
      <c r="B108" s="20" t="s">
        <v>102</v>
      </c>
      <c r="C108" s="21"/>
      <c r="D108" s="22"/>
    </row>
    <row r="109" spans="1:4" ht="18" customHeight="1">
      <c r="A109" s="19">
        <v>2</v>
      </c>
      <c r="B109" s="20" t="s">
        <v>103</v>
      </c>
      <c r="C109" s="21">
        <f>SUM(C110:C113)</f>
        <v>1279403.53</v>
      </c>
      <c r="D109" s="73">
        <f>SUM(D110:D113)</f>
        <v>1388017.49</v>
      </c>
    </row>
    <row r="110" spans="1:4" ht="18" customHeight="1">
      <c r="A110" s="28"/>
      <c r="B110" s="29" t="s">
        <v>104</v>
      </c>
      <c r="C110" s="39">
        <v>1279403.53</v>
      </c>
      <c r="D110" s="30">
        <f>'[1]ZOBOWIĄZANIA'!E13</f>
        <v>1388017.49</v>
      </c>
    </row>
    <row r="111" spans="1:4" ht="18" customHeight="1">
      <c r="A111" s="28"/>
      <c r="B111" s="31" t="s">
        <v>105</v>
      </c>
      <c r="C111" s="39"/>
      <c r="D111" s="30"/>
    </row>
    <row r="112" spans="1:4" ht="18" customHeight="1">
      <c r="A112" s="28"/>
      <c r="B112" s="29" t="s">
        <v>106</v>
      </c>
      <c r="C112" s="39"/>
      <c r="D112" s="30"/>
    </row>
    <row r="113" spans="1:4" ht="18" customHeight="1">
      <c r="A113" s="28"/>
      <c r="B113" s="29" t="s">
        <v>107</v>
      </c>
      <c r="C113" s="39"/>
      <c r="D113" s="30"/>
    </row>
    <row r="114" spans="1:4" s="74" customFormat="1" ht="18" customHeight="1">
      <c r="A114" s="66" t="s">
        <v>25</v>
      </c>
      <c r="B114" s="67" t="s">
        <v>108</v>
      </c>
      <c r="C114" s="69">
        <f>SUM(C115,C120,C132)</f>
        <v>4470082.52</v>
      </c>
      <c r="D114" s="69">
        <f>SUM(D115,D120,D132)</f>
        <v>3827748.6999999997</v>
      </c>
    </row>
    <row r="115" spans="1:4" s="74" customFormat="1" ht="18" customHeight="1">
      <c r="A115" s="19">
        <v>1</v>
      </c>
      <c r="B115" s="20" t="s">
        <v>102</v>
      </c>
      <c r="C115" s="21">
        <f>SUM(C116,C119)</f>
        <v>0</v>
      </c>
      <c r="D115" s="22">
        <f>SUM(D116,D119)</f>
        <v>0</v>
      </c>
    </row>
    <row r="116" spans="1:4" s="74" customFormat="1" ht="18" customHeight="1">
      <c r="A116" s="19"/>
      <c r="B116" s="31" t="s">
        <v>109</v>
      </c>
      <c r="C116" s="39">
        <v>0</v>
      </c>
      <c r="D116" s="30">
        <f>SUM(D117:D118)</f>
        <v>0</v>
      </c>
    </row>
    <row r="117" spans="1:4" s="74" customFormat="1" ht="18" customHeight="1">
      <c r="A117" s="19"/>
      <c r="B117" s="29" t="s">
        <v>54</v>
      </c>
      <c r="C117" s="39"/>
      <c r="D117" s="30"/>
    </row>
    <row r="118" spans="1:4" s="74" customFormat="1" ht="18" customHeight="1">
      <c r="A118" s="19"/>
      <c r="B118" s="29" t="s">
        <v>55</v>
      </c>
      <c r="C118" s="39"/>
      <c r="D118" s="30"/>
    </row>
    <row r="119" spans="1:4" s="74" customFormat="1" ht="18" customHeight="1">
      <c r="A119" s="19"/>
      <c r="B119" s="29" t="s">
        <v>52</v>
      </c>
      <c r="C119" s="39"/>
      <c r="D119" s="30"/>
    </row>
    <row r="120" spans="1:4" s="74" customFormat="1" ht="18" customHeight="1">
      <c r="A120" s="19">
        <v>2</v>
      </c>
      <c r="B120" s="20" t="s">
        <v>103</v>
      </c>
      <c r="C120" s="22">
        <f>SUM(C121:C123,C124,C127:C131)</f>
        <v>4121416.15</v>
      </c>
      <c r="D120" s="22">
        <f>SUM(D121:D123,D124,D127:D131)</f>
        <v>3489882.3</v>
      </c>
    </row>
    <row r="121" spans="1:4" s="74" customFormat="1" ht="18" customHeight="1">
      <c r="A121" s="19"/>
      <c r="B121" s="29" t="s">
        <v>104</v>
      </c>
      <c r="C121" s="39">
        <v>0</v>
      </c>
      <c r="D121" s="30">
        <v>0</v>
      </c>
    </row>
    <row r="122" spans="1:4" s="74" customFormat="1" ht="18" customHeight="1">
      <c r="A122" s="19"/>
      <c r="B122" s="31" t="s">
        <v>105</v>
      </c>
      <c r="C122" s="39">
        <v>0</v>
      </c>
      <c r="D122" s="30"/>
    </row>
    <row r="123" spans="1:4" s="74" customFormat="1" ht="18" customHeight="1">
      <c r="A123" s="19"/>
      <c r="B123" s="75" t="s">
        <v>106</v>
      </c>
      <c r="C123" s="39">
        <v>0</v>
      </c>
      <c r="D123" s="30"/>
    </row>
    <row r="124" spans="1:5" ht="18" customHeight="1">
      <c r="A124" s="28"/>
      <c r="B124" s="29" t="s">
        <v>110</v>
      </c>
      <c r="C124" s="30">
        <f>SUM(C125:C126)</f>
        <v>744475.52</v>
      </c>
      <c r="D124" s="76">
        <f>SUM(D125:D126)</f>
        <v>526871.26</v>
      </c>
      <c r="E124" t="s">
        <v>71</v>
      </c>
    </row>
    <row r="125" spans="1:4" ht="18" customHeight="1">
      <c r="A125" s="28"/>
      <c r="B125" s="29" t="s">
        <v>54</v>
      </c>
      <c r="C125" s="39">
        <v>744475.52</v>
      </c>
      <c r="D125" s="30">
        <f>'[1]ZOBOWIĄZANIA'!E17+'[1]ZOBOWIĄZANIA'!E18+'[1]ZOBOWIĄZANIA'!E19+'[1]ZOBOWIĄZANIA'!E20+'[1]ZOBOWIĄZANIA'!E21</f>
        <v>526871.26</v>
      </c>
    </row>
    <row r="126" spans="1:4" ht="18" customHeight="1">
      <c r="A126" s="28"/>
      <c r="B126" s="29" t="s">
        <v>55</v>
      </c>
      <c r="C126" s="39">
        <v>0</v>
      </c>
      <c r="D126" s="30">
        <v>0</v>
      </c>
    </row>
    <row r="127" spans="1:4" ht="18" customHeight="1">
      <c r="A127" s="28"/>
      <c r="B127" s="29" t="s">
        <v>111</v>
      </c>
      <c r="C127" s="39"/>
      <c r="D127" s="30"/>
    </row>
    <row r="128" spans="1:4" ht="18" customHeight="1">
      <c r="A128" s="28"/>
      <c r="B128" s="29" t="s">
        <v>112</v>
      </c>
      <c r="C128" s="39"/>
      <c r="D128" s="30"/>
    </row>
    <row r="129" spans="1:4" ht="18" customHeight="1">
      <c r="A129" s="28"/>
      <c r="B129" s="31" t="s">
        <v>113</v>
      </c>
      <c r="C129" s="39">
        <v>1715826.95</v>
      </c>
      <c r="D129" s="30">
        <f>'[1]ZOBOWIĄZANIA'!E7+'[1]ZOBOWIĄZANIA'!E8+'[1]ZOBOWIĄZANIA'!E9+'[1]ZOBOWIĄZANIA'!E10+'[1]ZOBOWIĄZANIA'!E11+'[1]ZOBOWIĄZANIA'!E14+'[1]ZOBOWIĄZANIA'!E15+'[1]ZOBOWIĄZANIA'!E12</f>
        <v>1624361.93</v>
      </c>
    </row>
    <row r="130" spans="1:4" ht="18" customHeight="1">
      <c r="A130" s="28"/>
      <c r="B130" s="29" t="s">
        <v>114</v>
      </c>
      <c r="C130" s="39">
        <v>864566.03</v>
      </c>
      <c r="D130" s="30">
        <f>'[1]ZOBOWIĄZANIA'!E25+'[1]ZOBOWIĄZANIA'!E27+'[1]ZOBOWIĄZANIA'!E28</f>
        <v>641348.2999999999</v>
      </c>
    </row>
    <row r="131" spans="1:4" ht="18" customHeight="1">
      <c r="A131" s="28"/>
      <c r="B131" s="77" t="s">
        <v>115</v>
      </c>
      <c r="C131" s="39">
        <v>796547.65</v>
      </c>
      <c r="D131" s="30">
        <f>'[1]ZOBOWIĄZANIA'!E26+'[1]ZOBOWIĄZANIA'!E22</f>
        <v>697300.8099999999</v>
      </c>
    </row>
    <row r="132" spans="1:4" ht="18" customHeight="1">
      <c r="A132" s="19">
        <v>3</v>
      </c>
      <c r="B132" s="20" t="s">
        <v>116</v>
      </c>
      <c r="C132" s="21">
        <v>348666.37</v>
      </c>
      <c r="D132" s="22">
        <f>'[1]ZOBOWIĄZANIA'!E23</f>
        <v>337866.4</v>
      </c>
    </row>
    <row r="133" spans="1:4" ht="18" customHeight="1">
      <c r="A133" s="78" t="s">
        <v>29</v>
      </c>
      <c r="B133" s="79" t="s">
        <v>71</v>
      </c>
      <c r="C133" s="80">
        <f>SUM(C134,C135)</f>
        <v>0</v>
      </c>
      <c r="D133" s="69">
        <f>SUM(D134,D135)</f>
        <v>0</v>
      </c>
    </row>
    <row r="134" spans="1:4" ht="18" customHeight="1">
      <c r="A134" s="23">
        <v>1</v>
      </c>
      <c r="B134" s="81" t="s">
        <v>117</v>
      </c>
      <c r="C134" s="21"/>
      <c r="D134" s="22"/>
    </row>
    <row r="135" spans="1:4" ht="18" customHeight="1">
      <c r="A135" s="82">
        <v>2</v>
      </c>
      <c r="B135" s="83" t="s">
        <v>37</v>
      </c>
      <c r="C135" s="21">
        <f>SUM(C136:C137)</f>
        <v>0</v>
      </c>
      <c r="D135" s="22">
        <f>SUM(D136:D137)</f>
        <v>0</v>
      </c>
    </row>
    <row r="136" spans="1:4" ht="18" customHeight="1">
      <c r="A136" s="23"/>
      <c r="B136" s="84" t="s">
        <v>100</v>
      </c>
      <c r="C136" s="39"/>
      <c r="D136" s="30"/>
    </row>
    <row r="137" spans="1:9" ht="18" customHeight="1" thickBot="1">
      <c r="A137" s="85"/>
      <c r="B137" s="86" t="s">
        <v>118</v>
      </c>
      <c r="C137" s="87"/>
      <c r="D137" s="88"/>
      <c r="I137" t="s">
        <v>71</v>
      </c>
    </row>
    <row r="138" spans="1:5" ht="18" customHeight="1" thickBot="1">
      <c r="A138" s="89"/>
      <c r="B138" s="90" t="s">
        <v>119</v>
      </c>
      <c r="C138" s="91">
        <f>SUM(C88,C98)</f>
        <v>3137544.9899999993</v>
      </c>
      <c r="D138" s="92">
        <f>SUM(D88,D98)</f>
        <v>2796705.069999999</v>
      </c>
      <c r="E138" s="93"/>
    </row>
    <row r="139" spans="1:4" ht="12.75">
      <c r="A139" t="s">
        <v>71</v>
      </c>
      <c r="D139" s="94"/>
    </row>
    <row r="140" spans="1:4" ht="12.75">
      <c r="A140" s="95" t="s">
        <v>120</v>
      </c>
      <c r="B140" s="95"/>
      <c r="D140" s="94"/>
    </row>
    <row r="141" spans="1:4" ht="12.75">
      <c r="A141" s="95" t="s">
        <v>121</v>
      </c>
      <c r="B141" s="95"/>
      <c r="C141" s="95"/>
      <c r="D141" s="95"/>
    </row>
    <row r="142" ht="12.75">
      <c r="D142" s="94"/>
    </row>
  </sheetData>
  <mergeCells count="5">
    <mergeCell ref="A141:D141"/>
    <mergeCell ref="A3:D3"/>
    <mergeCell ref="A7:D7"/>
    <mergeCell ref="A87:D87"/>
    <mergeCell ref="A140:B140"/>
  </mergeCells>
  <printOptions/>
  <pageMargins left="0.75" right="0.75" top="1" bottom="1" header="0.5" footer="0.5"/>
  <pageSetup horizontalDpi="600" verticalDpi="600" orientation="portrait" paperSize="9" scale="96" r:id="rId1"/>
  <rowBreaks count="2" manualBreakCount="2">
    <brk id="4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SPZPS</dc:creator>
  <cp:keywords/>
  <dc:description/>
  <cp:lastModifiedBy>SPZPS</cp:lastModifiedBy>
  <dcterms:created xsi:type="dcterms:W3CDTF">2006-09-26T08:54:32Z</dcterms:created>
  <dcterms:modified xsi:type="dcterms:W3CDTF">2006-09-26T08:54:53Z</dcterms:modified>
  <cp:category/>
  <cp:version/>
  <cp:contentType/>
  <cp:contentStatus/>
</cp:coreProperties>
</file>